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í\"/>
    </mc:Choice>
  </mc:AlternateContent>
  <bookViews>
    <workbookView xWindow="0" yWindow="0" windowWidth="0" windowHeight="0"/>
  </bookViews>
  <sheets>
    <sheet name="Rekapitulace stavby" sheetId="1" r:id="rId1"/>
    <sheet name="SO 01.4 - Dešťová kanaliz..." sheetId="2" r:id="rId2"/>
    <sheet name="SO 01.5 - Sanace bývalého..." sheetId="3" r:id="rId3"/>
    <sheet name="SO 01.6 - Systém elektroo...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01.4 - Dešťová kanaliz...'!$C$93:$K$221</definedName>
    <definedName name="_xlnm.Print_Area" localSheetId="1">'SO 01.4 - Dešťová kanaliz...'!$C$4:$J$39,'SO 01.4 - Dešťová kanaliz...'!$C$45:$J$75,'SO 01.4 - Dešťová kanaliz...'!$C$81:$K$221</definedName>
    <definedName name="_xlnm.Print_Titles" localSheetId="1">'SO 01.4 - Dešťová kanaliz...'!$93:$93</definedName>
    <definedName name="_xlnm._FilterDatabase" localSheetId="2" hidden="1">'SO 01.5 - Sanace bývalého...'!$C$94:$K$231</definedName>
    <definedName name="_xlnm.Print_Area" localSheetId="2">'SO 01.5 - Sanace bývalého...'!$C$4:$J$39,'SO 01.5 - Sanace bývalého...'!$C$45:$J$76,'SO 01.5 - Sanace bývalého...'!$C$82:$K$231</definedName>
    <definedName name="_xlnm.Print_Titles" localSheetId="2">'SO 01.5 - Sanace bývalého...'!$94:$94</definedName>
    <definedName name="_xlnm._FilterDatabase" localSheetId="3" hidden="1">'SO 01.6 - Systém elektroo...'!$C$84:$K$109</definedName>
    <definedName name="_xlnm.Print_Area" localSheetId="3">'SO 01.6 - Systém elektroo...'!$C$4:$J$39,'SO 01.6 - Systém elektroo...'!$C$45:$J$66,'SO 01.6 - Systém elektroo...'!$C$72:$K$109</definedName>
    <definedName name="_xlnm.Print_Titles" localSheetId="3">'SO 01.6 - Systém elektroo...'!$84:$84</definedName>
    <definedName name="_xlnm._FilterDatabase" localSheetId="4" hidden="1">'VRN - Vedlejší rozpočtové...'!$C$81:$K$98</definedName>
    <definedName name="_xlnm.Print_Area" localSheetId="4">'VRN - Vedlejší rozpočtové...'!$C$4:$J$39,'VRN - Vedlejší rozpočtové...'!$C$45:$J$63,'VRN - Vedlejší rozpočtové...'!$C$69:$K$98</definedName>
    <definedName name="_xlnm.Print_Titles" localSheetId="4">'VRN - Vedlejší rozpočtové...'!$81:$81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7"/>
  <c r="BH97"/>
  <c r="BG97"/>
  <c r="BF97"/>
  <c r="T97"/>
  <c r="T96"/>
  <c r="R97"/>
  <c r="R96"/>
  <c r="P97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72"/>
  <c i="4" r="J37"/>
  <c r="J36"/>
  <c i="1" r="AY57"/>
  <c i="4" r="J35"/>
  <c i="1" r="AX57"/>
  <c i="4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T92"/>
  <c r="R93"/>
  <c r="R92"/>
  <c r="P93"/>
  <c r="P92"/>
  <c r="BI91"/>
  <c r="BH91"/>
  <c r="BG91"/>
  <c r="BF91"/>
  <c r="T91"/>
  <c r="T90"/>
  <c r="R91"/>
  <c r="R90"/>
  <c r="P91"/>
  <c r="P90"/>
  <c r="BI89"/>
  <c r="BH89"/>
  <c r="BG89"/>
  <c r="BF89"/>
  <c r="T89"/>
  <c r="T88"/>
  <c r="R89"/>
  <c r="R88"/>
  <c r="P89"/>
  <c r="P88"/>
  <c r="BI87"/>
  <c r="BH87"/>
  <c r="BG87"/>
  <c r="BF87"/>
  <c r="T87"/>
  <c r="T86"/>
  <c r="R87"/>
  <c r="R86"/>
  <c r="P87"/>
  <c r="P86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3" r="J37"/>
  <c r="J36"/>
  <c i="1" r="AY56"/>
  <c i="3" r="J35"/>
  <c i="1" r="AX56"/>
  <c i="3" r="BI227"/>
  <c r="BH227"/>
  <c r="BG227"/>
  <c r="BF227"/>
  <c r="T227"/>
  <c r="T226"/>
  <c r="T225"/>
  <c r="R227"/>
  <c r="R226"/>
  <c r="R225"/>
  <c r="P227"/>
  <c r="P226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1"/>
  <c r="BH111"/>
  <c r="BG111"/>
  <c r="BF111"/>
  <c r="T111"/>
  <c r="T110"/>
  <c r="R111"/>
  <c r="R110"/>
  <c r="P111"/>
  <c r="P110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8"/>
  <c r="BH98"/>
  <c r="BG98"/>
  <c r="BF98"/>
  <c r="T98"/>
  <c r="R98"/>
  <c r="P98"/>
  <c r="J92"/>
  <c r="J91"/>
  <c r="F91"/>
  <c r="F89"/>
  <c r="E87"/>
  <c r="J55"/>
  <c r="J54"/>
  <c r="F54"/>
  <c r="F52"/>
  <c r="E50"/>
  <c r="J18"/>
  <c r="E18"/>
  <c r="F55"/>
  <c r="J17"/>
  <c r="J12"/>
  <c r="J89"/>
  <c r="E7"/>
  <c r="E85"/>
  <c i="2" r="J37"/>
  <c r="J36"/>
  <c i="1" r="AY55"/>
  <c i="2" r="J35"/>
  <c i="1" r="AX55"/>
  <c i="2"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3"/>
  <c r="BH173"/>
  <c r="BG173"/>
  <c r="BF173"/>
  <c r="T173"/>
  <c r="R173"/>
  <c r="P173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1" r="L50"/>
  <c r="AM50"/>
  <c r="AM49"/>
  <c r="L49"/>
  <c r="AM47"/>
  <c r="L47"/>
  <c r="L45"/>
  <c r="L44"/>
  <c i="3" r="BK137"/>
  <c r="BK121"/>
  <c i="2" r="J157"/>
  <c i="3" r="J199"/>
  <c i="5" r="J85"/>
  <c i="3" r="BK201"/>
  <c i="2" r="J127"/>
  <c i="3" r="J208"/>
  <c r="J137"/>
  <c r="J154"/>
  <c i="2" r="BK171"/>
  <c i="3" r="BK134"/>
  <c r="BK123"/>
  <c i="2" r="BK196"/>
  <c i="3" r="J220"/>
  <c r="BK170"/>
  <c r="BK168"/>
  <c i="2" r="BK167"/>
  <c i="3" r="BK108"/>
  <c i="5" r="BK91"/>
  <c i="4" r="J97"/>
  <c i="3" r="BK203"/>
  <c r="BK173"/>
  <c r="BK208"/>
  <c r="J151"/>
  <c i="2" r="J161"/>
  <c i="3" r="J168"/>
  <c i="4" r="BK99"/>
  <c i="2" r="BK186"/>
  <c i="3" r="BK148"/>
  <c i="2" r="J182"/>
  <c i="1" r="AS54"/>
  <c i="2" r="BK109"/>
  <c r="J192"/>
  <c i="3" r="J150"/>
  <c i="2" r="J189"/>
  <c i="3" r="J117"/>
  <c r="BK143"/>
  <c i="2" r="J115"/>
  <c i="3" r="BK210"/>
  <c i="5" r="BK95"/>
  <c i="3" r="J158"/>
  <c r="J196"/>
  <c i="2" r="J205"/>
  <c i="3" r="J183"/>
  <c i="2" r="BK133"/>
  <c i="3" r="J173"/>
  <c i="5" r="J88"/>
  <c i="3" r="J111"/>
  <c r="BK161"/>
  <c i="5" r="J97"/>
  <c i="3" r="BK164"/>
  <c i="5" r="BK85"/>
  <c i="2" r="J164"/>
  <c i="4" r="J106"/>
  <c i="2" r="BK123"/>
  <c i="3" r="J201"/>
  <c i="4" r="J104"/>
  <c i="2" r="J217"/>
  <c i="3" r="BK158"/>
  <c i="4" r="BK89"/>
  <c i="2" r="BK195"/>
  <c i="3" r="J216"/>
  <c i="4" r="BK106"/>
  <c i="2" r="BK159"/>
  <c r="J109"/>
  <c r="BK164"/>
  <c i="3" r="J203"/>
  <c r="J223"/>
  <c i="2" r="BK141"/>
  <c i="3" r="J210"/>
  <c i="2" r="J97"/>
  <c r="J117"/>
  <c i="3" r="BK227"/>
  <c i="2" r="BK220"/>
  <c i="3" r="BK176"/>
  <c i="2" r="F35"/>
  <c i="3" r="J127"/>
  <c i="4" r="BK108"/>
  <c i="2" r="BK211"/>
  <c i="3" r="J156"/>
  <c i="2" r="J176"/>
  <c r="BK150"/>
  <c i="3" r="J206"/>
  <c i="2" r="BK117"/>
  <c i="3" r="J121"/>
  <c i="5" r="J93"/>
  <c i="2" r="BK182"/>
  <c i="3" r="BK188"/>
  <c i="4" r="J87"/>
  <c i="2" r="BK208"/>
  <c i="3" r="J148"/>
  <c i="2" r="J186"/>
  <c i="3" r="J192"/>
  <c r="J108"/>
  <c i="2" r="BK153"/>
  <c i="3" r="BK179"/>
  <c i="4" r="J95"/>
  <c i="2" r="J133"/>
  <c r="F37"/>
  <c i="3" r="BK100"/>
  <c i="2" r="BK189"/>
  <c i="3" r="BK192"/>
  <c i="5" r="BK89"/>
  <c i="2" r="J113"/>
  <c i="3" r="BK140"/>
  <c r="BK199"/>
  <c i="2" r="BK115"/>
  <c i="4" r="J93"/>
  <c i="2" r="J123"/>
  <c i="3" r="BK119"/>
  <c r="J213"/>
  <c i="2" r="J136"/>
  <c i="3" r="J227"/>
  <c i="5" r="BK93"/>
  <c i="2" r="BK217"/>
  <c i="3" r="J185"/>
  <c i="4" r="J91"/>
  <c i="2" r="BK106"/>
  <c r="BK157"/>
  <c i="3" r="BK218"/>
  <c i="2" r="J220"/>
  <c i="3" r="J204"/>
  <c r="BK111"/>
  <c r="BK156"/>
  <c r="J146"/>
  <c i="2" r="J101"/>
  <c r="BK101"/>
  <c i="4" r="BK93"/>
  <c i="2" r="BK214"/>
  <c i="3" r="J190"/>
  <c r="BK220"/>
  <c r="BK204"/>
  <c i="2" r="J143"/>
  <c i="3" r="J211"/>
  <c r="BK154"/>
  <c i="2" r="BK147"/>
  <c r="J200"/>
  <c i="4" r="J99"/>
  <c i="2" r="BK179"/>
  <c i="3" r="J123"/>
  <c r="BK125"/>
  <c i="5" r="J89"/>
  <c i="2" r="J208"/>
  <c i="3" r="J176"/>
  <c r="BK105"/>
  <c i="5" r="J87"/>
  <c i="2" r="J171"/>
  <c r="J106"/>
  <c r="J153"/>
  <c i="4" r="BK91"/>
  <c r="BK100"/>
  <c i="2" r="J214"/>
  <c i="3" r="J130"/>
  <c r="J98"/>
  <c i="2" r="BK161"/>
  <c r="J195"/>
  <c i="3" r="BK150"/>
  <c i="5" r="J91"/>
  <c i="2" r="BK120"/>
  <c i="3" r="BK213"/>
  <c i="4" r="J100"/>
  <c i="2" r="BK143"/>
  <c r="J196"/>
  <c i="3" r="J134"/>
  <c i="5" r="J95"/>
  <c i="3" r="BK151"/>
  <c i="2" r="J103"/>
  <c r="J197"/>
  <c i="3" r="BK132"/>
  <c i="2" r="J120"/>
  <c i="4" r="BK96"/>
  <c r="BK104"/>
  <c i="2" r="BK202"/>
  <c i="3" r="BK216"/>
  <c i="2" r="BK113"/>
  <c i="3" r="BK117"/>
  <c i="2" r="BK127"/>
  <c i="3" r="BK190"/>
  <c i="2" r="F36"/>
  <c i="3" r="BK223"/>
  <c r="BK98"/>
  <c r="J164"/>
  <c i="4" r="J102"/>
  <c i="3" r="J125"/>
  <c r="J179"/>
  <c i="5" r="BK87"/>
  <c i="3" r="BK211"/>
  <c i="2" r="J130"/>
  <c i="3" r="BK196"/>
  <c i="2" r="BK130"/>
  <c i="3" r="J161"/>
  <c i="4" r="J89"/>
  <c i="3" r="BK127"/>
  <c i="2" r="BK176"/>
  <c i="5" r="BK97"/>
  <c i="2" r="BK197"/>
  <c i="3" r="J188"/>
  <c i="2" r="BK136"/>
  <c r="BK103"/>
  <c i="3" r="J119"/>
  <c i="5" r="BK88"/>
  <c i="3" r="J170"/>
  <c r="BK206"/>
  <c i="2" r="BK173"/>
  <c r="BK200"/>
  <c i="3" r="J105"/>
  <c i="4" r="BK102"/>
  <c i="2" r="J179"/>
  <c i="4" r="J96"/>
  <c i="2" r="BK192"/>
  <c i="3" r="J100"/>
  <c i="2" r="J34"/>
  <c i="3" r="BK146"/>
  <c i="2" r="J147"/>
  <c r="BK97"/>
  <c i="3" r="BK185"/>
  <c i="2" r="J141"/>
  <c r="BK194"/>
  <c r="J150"/>
  <c r="J194"/>
  <c i="3" r="BK183"/>
  <c r="J140"/>
  <c i="2" r="J173"/>
  <c r="BK205"/>
  <c i="3" r="J143"/>
  <c i="4" r="BK87"/>
  <c i="2" r="J167"/>
  <c r="F34"/>
  <c r="J159"/>
  <c i="3" r="J218"/>
  <c r="BK130"/>
  <c i="4" r="BK95"/>
  <c i="2" r="J211"/>
  <c i="3" r="J132"/>
  <c i="4" r="J108"/>
  <c i="2" r="J202"/>
  <c i="4" r="BK97"/>
  <c i="2" l="1" r="BK96"/>
  <c r="BK140"/>
  <c r="J140"/>
  <c r="J64"/>
  <c r="P146"/>
  <c r="T191"/>
  <c r="R216"/>
  <c r="R140"/>
  <c r="BK178"/>
  <c r="J178"/>
  <c r="J68"/>
  <c r="BK191"/>
  <c r="J191"/>
  <c r="J71"/>
  <c r="BK216"/>
  <c r="J216"/>
  <c r="J74"/>
  <c i="3" r="R97"/>
  <c r="T116"/>
  <c i="2" r="T140"/>
  <c r="T199"/>
  <c i="3" r="R116"/>
  <c r="BK187"/>
  <c r="J187"/>
  <c r="J70"/>
  <c r="R215"/>
  <c i="2" r="T146"/>
  <c r="P185"/>
  <c r="BK207"/>
  <c r="J207"/>
  <c r="J73"/>
  <c i="3" r="R133"/>
  <c r="BK215"/>
  <c r="J215"/>
  <c r="J73"/>
  <c i="2" r="R126"/>
  <c r="BK146"/>
  <c r="J146"/>
  <c r="J65"/>
  <c r="T185"/>
  <c r="P207"/>
  <c i="3" r="P133"/>
  <c r="P175"/>
  <c r="T195"/>
  <c r="R153"/>
  <c r="P182"/>
  <c r="R195"/>
  <c i="2" r="T126"/>
  <c r="P140"/>
  <c i="3" r="BK153"/>
  <c r="J153"/>
  <c r="J65"/>
  <c r="R175"/>
  <c r="P187"/>
  <c r="T215"/>
  <c i="2" r="T96"/>
  <c r="P156"/>
  <c r="T178"/>
  <c r="R199"/>
  <c i="3" r="T97"/>
  <c r="P116"/>
  <c r="T182"/>
  <c r="P215"/>
  <c i="2" r="R96"/>
  <c r="T156"/>
  <c r="BK185"/>
  <c r="J185"/>
  <c r="J70"/>
  <c r="BK199"/>
  <c r="J199"/>
  <c r="J72"/>
  <c r="T207"/>
  <c i="3" r="P97"/>
  <c r="BK133"/>
  <c r="J133"/>
  <c r="J64"/>
  <c r="R182"/>
  <c r="P195"/>
  <c r="P207"/>
  <c i="4" r="BK94"/>
  <c r="J94"/>
  <c r="J64"/>
  <c r="R98"/>
  <c i="2" r="BK126"/>
  <c r="J126"/>
  <c r="J62"/>
  <c r="BK156"/>
  <c r="J156"/>
  <c r="J66"/>
  <c r="P178"/>
  <c r="R191"/>
  <c r="R207"/>
  <c i="3" r="BK116"/>
  <c r="J116"/>
  <c r="J63"/>
  <c r="T153"/>
  <c r="BK182"/>
  <c r="BK181"/>
  <c r="J181"/>
  <c r="J68"/>
  <c r="BK195"/>
  <c r="J195"/>
  <c r="J71"/>
  <c r="BK207"/>
  <c r="J207"/>
  <c r="J72"/>
  <c i="4" r="P94"/>
  <c r="P85"/>
  <c i="1" r="AU57"/>
  <c i="4" r="P98"/>
  <c i="2" r="P96"/>
  <c r="R146"/>
  <c r="R185"/>
  <c r="R184"/>
  <c r="P199"/>
  <c r="P216"/>
  <c i="3" r="BK97"/>
  <c r="P153"/>
  <c r="T175"/>
  <c r="R187"/>
  <c r="R207"/>
  <c i="4" r="T94"/>
  <c r="T85"/>
  <c r="T98"/>
  <c i="5" r="P84"/>
  <c r="P83"/>
  <c r="P82"/>
  <c i="1" r="AU58"/>
  <c i="2" r="P126"/>
  <c r="R156"/>
  <c r="R178"/>
  <c r="P191"/>
  <c r="T216"/>
  <c i="3" r="T133"/>
  <c r="BK175"/>
  <c r="J175"/>
  <c r="J67"/>
  <c r="T187"/>
  <c r="T207"/>
  <c i="4" r="R94"/>
  <c r="R85"/>
  <c r="BK98"/>
  <c r="J98"/>
  <c r="J65"/>
  <c i="5" r="BK84"/>
  <c r="J84"/>
  <c r="J61"/>
  <c r="R84"/>
  <c r="R83"/>
  <c r="R82"/>
  <c r="T84"/>
  <c r="T83"/>
  <c r="T82"/>
  <c i="2" r="BK175"/>
  <c r="J175"/>
  <c r="J67"/>
  <c r="BK135"/>
  <c r="J135"/>
  <c r="J63"/>
  <c i="3" r="BK110"/>
  <c r="J110"/>
  <c r="J62"/>
  <c i="4" r="BK90"/>
  <c r="J90"/>
  <c r="J62"/>
  <c i="3" r="BK226"/>
  <c r="BK225"/>
  <c r="J225"/>
  <c r="J74"/>
  <c i="4" r="BK92"/>
  <c r="J92"/>
  <c r="J63"/>
  <c i="3" r="BK172"/>
  <c r="J172"/>
  <c r="J66"/>
  <c i="4" r="BK86"/>
  <c r="J86"/>
  <c r="J60"/>
  <c r="BK88"/>
  <c r="J88"/>
  <c r="J61"/>
  <c i="5" r="BK96"/>
  <c r="J96"/>
  <c r="J62"/>
  <c r="J76"/>
  <c r="F79"/>
  <c r="E48"/>
  <c r="BE85"/>
  <c r="BE87"/>
  <c r="BE93"/>
  <c r="BE89"/>
  <c r="BE97"/>
  <c r="BE88"/>
  <c r="BE91"/>
  <c r="BE95"/>
  <c i="3" r="J97"/>
  <c r="J61"/>
  <c r="J226"/>
  <c r="J75"/>
  <c i="4" r="J52"/>
  <c r="BE93"/>
  <c r="BE97"/>
  <c r="BE104"/>
  <c r="BE106"/>
  <c r="BE95"/>
  <c r="E48"/>
  <c r="BE108"/>
  <c i="3" r="J182"/>
  <c r="J69"/>
  <c i="4" r="F82"/>
  <c r="BE102"/>
  <c r="BE96"/>
  <c r="BE89"/>
  <c r="BE87"/>
  <c r="BE91"/>
  <c r="BE100"/>
  <c r="BE99"/>
  <c i="3" r="E48"/>
  <c r="BE121"/>
  <c r="BE168"/>
  <c r="BE176"/>
  <c r="BE188"/>
  <c r="J52"/>
  <c r="BE123"/>
  <c r="BE140"/>
  <c r="BE170"/>
  <c r="BE173"/>
  <c r="BE108"/>
  <c r="BE203"/>
  <c r="BE227"/>
  <c i="2" r="J96"/>
  <c r="J61"/>
  <c i="3" r="BE134"/>
  <c r="BE146"/>
  <c r="BE156"/>
  <c r="BE179"/>
  <c r="BE190"/>
  <c r="BE201"/>
  <c r="BE223"/>
  <c r="BE111"/>
  <c r="BE130"/>
  <c r="BE150"/>
  <c r="BE161"/>
  <c r="BE211"/>
  <c r="BE151"/>
  <c r="BE164"/>
  <c r="BE192"/>
  <c r="BE199"/>
  <c r="BE216"/>
  <c r="BE158"/>
  <c r="BE204"/>
  <c r="BE117"/>
  <c r="BE127"/>
  <c r="BE132"/>
  <c r="BE137"/>
  <c r="BE154"/>
  <c r="BE206"/>
  <c r="BE213"/>
  <c r="BE218"/>
  <c r="F92"/>
  <c r="BE208"/>
  <c r="BE105"/>
  <c r="BE119"/>
  <c r="BE148"/>
  <c r="BE196"/>
  <c r="BE220"/>
  <c r="BE185"/>
  <c r="BE210"/>
  <c r="BE98"/>
  <c r="BE100"/>
  <c r="BE125"/>
  <c r="BE143"/>
  <c r="BE183"/>
  <c i="2" r="BE194"/>
  <c r="BE220"/>
  <c r="E48"/>
  <c r="BE195"/>
  <c r="BE196"/>
  <c r="BE197"/>
  <c r="BE200"/>
  <c r="BE202"/>
  <c r="BE205"/>
  <c r="BE208"/>
  <c r="BE211"/>
  <c r="BE214"/>
  <c r="BE217"/>
  <c i="1" r="AW55"/>
  <c i="2" r="BE189"/>
  <c i="1" r="BB55"/>
  <c i="2" r="F55"/>
  <c r="BE97"/>
  <c r="BE103"/>
  <c r="BE106"/>
  <c r="BE109"/>
  <c r="BE113"/>
  <c r="BE115"/>
  <c r="BE117"/>
  <c r="BE120"/>
  <c r="BE123"/>
  <c r="BE127"/>
  <c r="BE130"/>
  <c r="BE133"/>
  <c r="BE136"/>
  <c r="BE141"/>
  <c r="BE143"/>
  <c r="BE147"/>
  <c r="BE150"/>
  <c r="BE157"/>
  <c r="BE159"/>
  <c r="BE161"/>
  <c r="BE164"/>
  <c r="BE167"/>
  <c r="BE171"/>
  <c r="BE173"/>
  <c r="BE176"/>
  <c r="BE179"/>
  <c r="BE182"/>
  <c r="BE186"/>
  <c r="BE192"/>
  <c i="1" r="BA55"/>
  <c r="BC55"/>
  <c i="2" r="J52"/>
  <c r="BE101"/>
  <c r="BE153"/>
  <c i="1" r="BD55"/>
  <c i="5" r="F35"/>
  <c i="1" r="BB58"/>
  <c i="3" r="J34"/>
  <c i="1" r="AW56"/>
  <c i="5" r="J34"/>
  <c i="1" r="AW58"/>
  <c i="4" r="F34"/>
  <c i="1" r="BA57"/>
  <c i="3" r="F36"/>
  <c i="1" r="BC56"/>
  <c i="3" r="F37"/>
  <c i="1" r="BD56"/>
  <c i="4" r="F36"/>
  <c i="1" r="BC57"/>
  <c i="5" r="F37"/>
  <c i="1" r="BD58"/>
  <c i="3" r="F34"/>
  <c i="1" r="BA56"/>
  <c i="4" r="J34"/>
  <c i="1" r="AW57"/>
  <c i="4" r="F37"/>
  <c i="1" r="BD57"/>
  <c i="5" r="F36"/>
  <c i="1" r="BC58"/>
  <c i="3" r="F35"/>
  <c i="1" r="BB56"/>
  <c i="4" r="F35"/>
  <c i="1" r="BB57"/>
  <c i="5" r="F34"/>
  <c i="1" r="BA58"/>
  <c i="3" l="1" r="R181"/>
  <c i="2" r="P95"/>
  <c i="3" r="T181"/>
  <c r="P96"/>
  <c r="BK96"/>
  <c r="J96"/>
  <c r="J60"/>
  <c r="P181"/>
  <c i="2" r="R95"/>
  <c r="R94"/>
  <c r="P184"/>
  <c r="T95"/>
  <c i="3" r="R96"/>
  <c r="R95"/>
  <c i="2" r="BK95"/>
  <c i="3" r="T96"/>
  <c r="T95"/>
  <c i="2" r="T184"/>
  <c r="BK184"/>
  <c r="J184"/>
  <c r="J69"/>
  <c i="4" r="BK85"/>
  <c r="J85"/>
  <c r="J59"/>
  <c i="5" r="BK83"/>
  <c r="J83"/>
  <c r="J60"/>
  <c i="1" r="BD54"/>
  <c r="W33"/>
  <c i="5" r="J33"/>
  <c i="1" r="AV58"/>
  <c r="AT58"/>
  <c r="BA54"/>
  <c r="W30"/>
  <c i="2" r="F33"/>
  <c i="1" r="AZ55"/>
  <c i="4" r="F33"/>
  <c i="1" r="AZ57"/>
  <c i="4" r="J33"/>
  <c i="1" r="AV57"/>
  <c r="AT57"/>
  <c i="3" r="J33"/>
  <c i="1" r="AV56"/>
  <c r="AT56"/>
  <c i="3" r="F33"/>
  <c i="1" r="AZ56"/>
  <c r="BC54"/>
  <c r="W32"/>
  <c r="BB54"/>
  <c r="W31"/>
  <c i="2" r="J33"/>
  <c i="1" r="AV55"/>
  <c r="AT55"/>
  <c i="5" r="F33"/>
  <c i="1" r="AZ58"/>
  <c i="2" l="1" r="T94"/>
  <c r="BK94"/>
  <c r="J94"/>
  <c i="3" r="P95"/>
  <c i="1" r="AU56"/>
  <c i="2" r="P94"/>
  <c i="1" r="AU55"/>
  <c i="3" r="BK95"/>
  <c r="J95"/>
  <c i="2" r="J95"/>
  <c r="J60"/>
  <c i="5" r="BK82"/>
  <c r="J82"/>
  <c r="J59"/>
  <c i="2" r="J30"/>
  <c i="1" r="AG55"/>
  <c i="4" r="J30"/>
  <c i="1" r="AG57"/>
  <c r="AX54"/>
  <c r="AY54"/>
  <c r="AZ54"/>
  <c r="W29"/>
  <c r="AW54"/>
  <c r="AK30"/>
  <c i="3" r="J30"/>
  <c i="1" r="AG56"/>
  <c i="3" l="1" r="J39"/>
  <c i="4" r="J39"/>
  <c i="2" r="J39"/>
  <c i="3" r="J59"/>
  <c i="2" r="J59"/>
  <c i="1" r="AN56"/>
  <c r="AN55"/>
  <c r="AN57"/>
  <c r="AU54"/>
  <c i="5" r="J30"/>
  <c i="1" r="AG58"/>
  <c r="AG54"/>
  <c r="AK26"/>
  <c r="AV54"/>
  <c r="AK29"/>
  <c r="AK35"/>
  <c i="5" l="1" r="J39"/>
  <c i="1" r="AN58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<sst xmlns="http://schemas.openxmlformats.org/spreadsheetml/2006/main">
  <si>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</si>
  <si>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</si>
  <si>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</si>
  <si>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</si>
  <si>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</si>
  <si>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{a7bc05fb-c570-48d6-a6c0-f02ebb6fcaac}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</si>
  <si>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</si>
  <si>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</si>
  <si>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</si>
  <si>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</si>
  <si>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</si>
  <si>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</si>
  <si>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</si>
  <si>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</si>
  <si>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24_b_01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</si>
  <si>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</si>
  <si>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</si>
  <si>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F-M, Lískovec 320 – hydroizolace spodní stavby - dodatek č. 02</t>
  </si>
  <si>
    <t>KSO:</t>
  </si>
  <si>
    <t/>
  </si>
  <si>
    <t>CC-CZ:</t>
  </si>
  <si>
    <t>Místo:</t>
  </si>
  <si>
    <t>K Sedlištím 320, Lískovec, 738 01</t>
  </si>
  <si>
    <t>Datum:</t>
  </si>
  <si>
    <t>15. 1. 2024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</si>
  <si>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</si>
  <si>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</si>
  <si>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</si>
  <si>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</si>
  <si>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</si>
  <si>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</si>
  <si>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</si>
  <si>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</si>
  <si>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</si>
  <si>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</si>
  <si>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</si>
  <si>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</si>
  <si>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</si>
  <si>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</si>
  <si>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</si>
  <si>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</si>
  <si>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</si>
  <si>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</si>
  <si>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</si>
  <si>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</si>
  <si>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</si>
  <si>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</si>
  <si>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</si>
  <si>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</si>
  <si>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</si>
  <si>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</si>
  <si>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</si>
  <si>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</si>
  <si>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</si>
  <si>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</si>
  <si>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</si>
  <si>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</si>
  <si>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</si>
  <si>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</si>
  <si>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</si>
  <si>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</si>
  <si>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</si>
  <si>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</si>
  <si>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</si>
  <si>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</si>
  <si>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</si>
  <si>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</si>
  <si>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</si>
  <si>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</si>
  <si>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</si>
  <si>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</si>
  <si>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</si>
  <si>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</si>
  <si>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</si>
  <si>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</si>
  <si>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</si>
  <si>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01.4</t>
  </si>
  <si>
    <t>Dešťová kanalizace pod jídelnou</t>
  </si>
  <si>
    <t>STA</t>
  </si>
  <si>
    <t>1</t>
  </si>
  <si>
    <t>{9e5be1e4-9900-458f-a047-7f711cde7392}</t>
  </si>
  <si>
    <t>2</t>
  </si>
  <si>
    <t>SO 01.5</t>
  </si>
  <si>
    <t>Sanace bývalého skladu uhlí</t>
  </si>
  <si>
    <t>{7b7c4208-8947-4633-8cbe-c8a7e2d4f9a0}</t>
  </si>
  <si>
    <t>SO 01.6</t>
  </si>
  <si>
    <t>Systém elektroosmózy</t>
  </si>
  <si>
    <t>{2f540424-884e-4636-a97e-0d3d7236e364}</t>
  </si>
  <si>
    <t>VRN</t>
  </si>
  <si>
    <t>Vedlejší rozpočtové náklady</t>
  </si>
  <si>
    <t>{ca2d9b74-ce39-485e-895f-8bd41a2dd1ca}</t>
  </si>
  <si>
    <t>KRYCÍ LIST SOUPISU PRACÍ</t>
  </si>
  <si>
    <t>Objekt:</t>
  </si>
  <si>
    <t>SO 01.4 - Dešťová kanalizace pod jídelnou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</si>
  <si>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</si>
  <si>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</si>
  <si>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</si>
  <si>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</si>
  <si>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</si>
  <si>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</si>
  <si>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</si>
  <si>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</si>
  <si>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</si>
  <si>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</si>
  <si>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</si>
  <si>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</si>
  <si>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711 - Izolace proti vodě, vlhkosti a plynům</t>
  </si>
  <si>
    <t>PSV - Práce a dodávky PSV</t>
  </si>
  <si>
    <t xml:space="preserve">    713 - Izolace tepelné</t>
  </si>
  <si>
    <t xml:space="preserve">    721 - Zdravotechnika - vnitřní kanalizace</t>
  </si>
  <si>
    <t xml:space="preserve">    725 - Zdravotechnika - zařizovací předměty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</si>
  <si>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</si>
  <si>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</si>
  <si>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</si>
  <si>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</si>
  <si>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</si>
  <si>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</si>
  <si>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</si>
  <si>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</si>
  <si>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</si>
  <si>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</si>
  <si>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</si>
  <si>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</si>
  <si>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</si>
  <si>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</si>
  <si>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</si>
  <si>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</si>
  <si>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</si>
  <si>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</si>
  <si>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</si>
  <si>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</si>
  <si>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129001101</t>
  </si>
  <si>
    <t>Příplatek k cenám vykopávek za ztížení vykopávky v blízkosti podzemního vedení nebo výbušnin v horninách jakékoliv třídy</t>
  </si>
  <si>
    <t>m3</t>
  </si>
  <si>
    <t>CS ÚRS 2024 01</t>
  </si>
  <si>
    <t>4</t>
  </si>
  <si>
    <t>-1886526685</t>
  </si>
  <si>
    <t>Online PSC</t>
  </si>
  <si>
    <t>https://podminky.urs.cz/item/CS_URS_2024_01/129001101</t>
  </si>
  <si>
    <t>P</t>
  </si>
  <si>
    <t xml:space="preserve">Poznámka k položce:_x000d_
_x000d_
</t>
  </si>
  <si>
    <t>VV</t>
  </si>
  <si>
    <t>"Výkop"1,6*1,0*1,2</t>
  </si>
  <si>
    <t>131313701</t>
  </si>
  <si>
    <t>Hloubení nezapažených jam ručně s urovnáním dna do předepsaného profilu a spádu v hornině třídy těžitelnosti II skupiny 4 soudržných</t>
  </si>
  <si>
    <t>-1341407504</t>
  </si>
  <si>
    <t>https://podminky.urs.cz/item/CS_URS_2024_01/131313701</t>
  </si>
  <si>
    <t>3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</si>
  <si>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</si>
  <si>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</si>
  <si>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963788701</t>
  </si>
  <si>
    <t>https://podminky.urs.cz/item/CS_URS_2024_01/162751157</t>
  </si>
  <si>
    <t>Poznámka k položce:_x000d_
Odvoz na skládku.</t>
  </si>
  <si>
    <t>167151102</t>
  </si>
  <si>
    <t>Nakládání, skládání a překládání neulehlého výkopku nebo sypaniny strojně nakládání, množství do 100 m3, z horniny třídy těžitelnosti II, skupiny 4 a 5</t>
  </si>
  <si>
    <t>-26010359</t>
  </si>
  <si>
    <t>https://podminky.urs.cz/item/CS_URS_2024_01/167151102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</si>
  <si>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</si>
  <si>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</si>
  <si>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</si>
  <si>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</si>
  <si>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453278201</t>
  </si>
  <si>
    <t>https://podminky.urs.cz/item/CS_URS_2024_01/171201231</t>
  </si>
  <si>
    <t>Poznámka k položce:_x000d_
Koeficient 1,9 pro přepočet m3 na t.</t>
  </si>
  <si>
    <t>1,92*1,9 'Přepočtené koeficientem množství</t>
  </si>
  <si>
    <t>6</t>
  </si>
  <si>
    <t>171251201</t>
  </si>
  <si>
    <t>Uložení sypaniny na skládky nebo meziskládky bez hutnění s upravením uložené sypaniny do předepsaného tvaru</t>
  </si>
  <si>
    <t>-1180074697</t>
  </si>
  <si>
    <t>https://podminky.urs.cz/item/CS_URS_2024_01/171251201</t>
  </si>
  <si>
    <t>7</t>
  </si>
  <si>
    <t>174111101</t>
  </si>
  <si>
    <t>Zásyp sypaninou z jakékoliv horniny ručně s uložením výkopku ve vrstvách se zhutněním jam, šachet, rýh nebo kolem objektů v těchto vykopávkách</t>
  </si>
  <si>
    <t>1452597973</t>
  </si>
  <si>
    <t>https://podminky.urs.cz/item/CS_URS_2024_01/174111101</t>
  </si>
  <si>
    <t>8</t>
  </si>
  <si>
    <t>M</t>
  </si>
  <si>
    <t>58344197</t>
  </si>
  <si>
    <t>štěrkodrť frakce 0/63</t>
  </si>
  <si>
    <t>-1815996177</t>
  </si>
  <si>
    <t>Poznámka k položce:_x000d_
Koeficient 1,9 pro přepočet t na m3.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</si>
  <si>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</si>
  <si>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</si>
  <si>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</si>
  <si>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-2030122733</t>
  </si>
  <si>
    <t>https://podminky.urs.cz/item/CS_URS_2024_01/175111101</t>
  </si>
  <si>
    <t>10</t>
  </si>
  <si>
    <t>58337303</t>
  </si>
  <si>
    <t>štěrkopísek frakce 0/8</t>
  </si>
  <si>
    <t>-611536896</t>
  </si>
  <si>
    <t>Poznámka k položce:_x000d_
Hutněný obsyp ve vrstvách – přírodní těžené kamenivo 0-8mm._x000d_
Koeficient 1,9 pro přepočet t na m3.</t>
  </si>
  <si>
    <t>1,5*1,9 'Přepočtené koeficientem množství</t>
  </si>
  <si>
    <t>Zakládání</t>
  </si>
  <si>
    <t>11</t>
  </si>
  <si>
    <t>273313611</t>
  </si>
  <si>
    <t>Základy z betonu prostého desky z betonu kamenem neprokládaného tř. C 16/20</t>
  </si>
  <si>
    <t>-1534577616</t>
  </si>
  <si>
    <t>https://podminky.urs.cz/item/CS_URS_2024_01/273313611</t>
  </si>
  <si>
    <t>"Podkladní vyrovnávací beton"1*0,05</t>
  </si>
  <si>
    <t>12</t>
  </si>
  <si>
    <t>273321511</t>
  </si>
  <si>
    <t>Základy z betonu železového (bez výztuže) desky z betonu bez zvláštních nároků na prostředí tř. C 25/30</t>
  </si>
  <si>
    <t>1484786110</t>
  </si>
  <si>
    <t>https://podminky.urs.cz/item/CS_URS_2024_01/273321511</t>
  </si>
  <si>
    <t>"Beton. deska"1*0,1</t>
  </si>
  <si>
    <t>13</t>
  </si>
  <si>
    <t>279362021</t>
  </si>
  <si>
    <t>Výztuž základových zdí nosných svislých nebo odkloněných od svislice, rovinných nebo oblých, deskových nebo žebrových, včetně výztuže jejich žeber ze svařovaných sítí z drátů typu KARI</t>
  </si>
  <si>
    <t>1083235394</t>
  </si>
  <si>
    <t>https://podminky.urs.cz/item/CS_URS_2024_01/279362021</t>
  </si>
  <si>
    <t>Vodorovné konstrukce</t>
  </si>
  <si>
    <t>14</t>
  </si>
  <si>
    <t>452311151</t>
  </si>
  <si>
    <t>Podkladní a zajišťovací konstrukce z betonu prostého v otevřeném výkopu bez zvýšených nároků na prostředí desky pod potrubí, stoky a drobné objekty z betonu tř. C 20/25</t>
  </si>
  <si>
    <t>-1064528112</t>
  </si>
  <si>
    <t>https://podminky.urs.cz/item/CS_URS_2024_01/452311151</t>
  </si>
  <si>
    <t>"Zabetonování dna šachty"1</t>
  </si>
  <si>
    <t>Úpravy povrchů, podlahy a osazování výplní</t>
  </si>
  <si>
    <t>619991001</t>
  </si>
  <si>
    <t>Zakrytí vnitřních ploch před znečištěním fólií včetně pozdějšího odkrytí podlah</t>
  </si>
  <si>
    <t>m2</t>
  </si>
  <si>
    <t>1663920710</t>
  </si>
  <si>
    <t>https://podminky.urs.cz/item/CS_URS_2024_01/619991001</t>
  </si>
  <si>
    <t>16</t>
  </si>
  <si>
    <t>890311811</t>
  </si>
  <si>
    <t>Bourání šachet a jímek ručně velikosti obestavěného prostoru do 1,5 m3 ze železobetonu</t>
  </si>
  <si>
    <t>1693526509</t>
  </si>
  <si>
    <t>https://podminky.urs.cz/item/CS_URS_2024_01/890311811</t>
  </si>
  <si>
    <t>"Rušená šachta (čelo šachty)"0,8*1,2*0,4</t>
  </si>
  <si>
    <t>Ostatní konstrukce a práce, bourání</t>
  </si>
  <si>
    <t>17</t>
  </si>
  <si>
    <t>953961212</t>
  </si>
  <si>
    <t>Kotva chemická s vyvrtáním otvoru do betonu, železobetonu nebo tvrdého kamene chemická patrona, velikost M 10, hloubka 90 mm</t>
  </si>
  <si>
    <t>kus</t>
  </si>
  <si>
    <t>469274080</t>
  </si>
  <si>
    <t>https://podminky.urs.cz/item/CS_URS_2024_01/953961212</t>
  </si>
  <si>
    <t>"Propojení nové a stáv. podlahy"25</t>
  </si>
  <si>
    <t>18</t>
  </si>
  <si>
    <t>965042121</t>
  </si>
  <si>
    <t>Bourání mazanin betonových nebo z litého asfaltu tl. do 100 mm, plochy do 1 m2</t>
  </si>
  <si>
    <t>437810864</t>
  </si>
  <si>
    <t>https://podminky.urs.cz/item/CS_URS_2024_01/965042121</t>
  </si>
  <si>
    <t>"Rušená šachta"1*0,25</t>
  </si>
  <si>
    <t>19</t>
  </si>
  <si>
    <t>969011112</t>
  </si>
  <si>
    <t>Vybourání vnitřního potrubí včetně vysekání drážky kameninového přes DN 100 do DN 200</t>
  </si>
  <si>
    <t>m</t>
  </si>
  <si>
    <t>260051988</t>
  </si>
  <si>
    <t>https://podminky.urs.cz/item/CS_URS_2024_01/969011112</t>
  </si>
  <si>
    <t>"Rušená šachta"1</t>
  </si>
  <si>
    <t>997</t>
  </si>
  <si>
    <t>Přesun sutě</t>
  </si>
  <si>
    <t>20</t>
  </si>
  <si>
    <t>997006002</t>
  </si>
  <si>
    <t>Úprava stavebního odpadu třídění strojové</t>
  </si>
  <si>
    <t>-182164555</t>
  </si>
  <si>
    <t>https://podminky.urs.cz/item/CS_URS_2024_01/997006002</t>
  </si>
  <si>
    <t>997013211</t>
  </si>
  <si>
    <t>Vnitrostaveništní doprava suti a vybouraných hmot vodorovně do 50 m s naložením ručně pro budovy a haly výšky do 6 m</t>
  </si>
  <si>
    <t>-1333083576</t>
  </si>
  <si>
    <t>https://podminky.urs.cz/item/CS_URS_2024_01/997013211</t>
  </si>
  <si>
    <t>22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</si>
  <si>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</si>
  <si>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</si>
  <si>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741278146</t>
  </si>
  <si>
    <t>https://podminky.urs.cz/item/CS_URS_2024_01/997013219</t>
  </si>
  <si>
    <t>1,484*5 'Přepočtené koeficientem množství</t>
  </si>
  <si>
    <t>23</t>
  </si>
  <si>
    <t>997221551</t>
  </si>
  <si>
    <t>Vodorovná doprava suti bez naložení, ale se složením a s hrubým urovnáním ze sypkých materiálů, na vzdálenost do 1 km</t>
  </si>
  <si>
    <t>1379961264</t>
  </si>
  <si>
    <t>https://podminky.urs.cz/item/CS_URS_2024_01/997221551</t>
  </si>
  <si>
    <t>Poznámka k položce:_x000d_
Odvoz na meziskládku.</t>
  </si>
  <si>
    <t>24</t>
  </si>
  <si>
    <t>997221559</t>
  </si>
  <si>
    <t>Vodorovná doprava suti bez naložení, ale se složením a s hrubým urovnáním Příplatek k ceně za každý další započatý 1 km přes 1 km</t>
  </si>
  <si>
    <t>319075071</t>
  </si>
  <si>
    <t>https://podminky.urs.cz/item/CS_URS_2024_01/997221559</t>
  </si>
  <si>
    <t>Poznámka k položce:_x000d_
Odvoz na skládku - 10km.</t>
  </si>
  <si>
    <t>1,484*10 'Přepočtené koeficientem množství</t>
  </si>
  <si>
    <t>25</t>
  </si>
  <si>
    <t>997221611</t>
  </si>
  <si>
    <t>Nakládání na dopravní prostředky pro vodorovnou dopravu suti</t>
  </si>
  <si>
    <t>1682255970</t>
  </si>
  <si>
    <t>https://podminky.urs.cz/item/CS_URS_2024_01/997221611</t>
  </si>
  <si>
    <t>26</t>
  </si>
  <si>
    <t>997013631</t>
  </si>
  <si>
    <t>Poplatek za uložení stavebního odpadu na skládce (skládkovné) směsného stavebního a demoličního zatříděného do Katalogu odpadů pod kódem 17 09 04</t>
  </si>
  <si>
    <t>-1526635328</t>
  </si>
  <si>
    <t>https://podminky.urs.cz/item/CS_URS_2024_01/997013631</t>
  </si>
  <si>
    <t>998</t>
  </si>
  <si>
    <t>Přesun hmot</t>
  </si>
  <si>
    <t>27</t>
  </si>
  <si>
    <t>998011008</t>
  </si>
  <si>
    <t>Přesun hmot pro budovy občanské výstavby, bydlení, výrobu a služby s nosnou svislou konstrukcí zděnou z cihel, tvárnic nebo kamene vodorovná dopravní vzdálenost do 100 m s omezením mechanizace pro budovy výšky do 6 m</t>
  </si>
  <si>
    <t>928134190</t>
  </si>
  <si>
    <t>https://podminky.urs.cz/item/CS_URS_2024_01/998011008</t>
  </si>
  <si>
    <t>711</t>
  </si>
  <si>
    <t>Izolace proti vodě, vlhkosti a plynům</t>
  </si>
  <si>
    <t>28</t>
  </si>
  <si>
    <t>711141559</t>
  </si>
  <si>
    <t>Provedení izolace proti zemní vlhkosti pásy přitavením NAIP na ploše vodorovné V</t>
  </si>
  <si>
    <t>845029673</t>
  </si>
  <si>
    <t>https://podminky.urs.cz/item/CS_URS_2024_01/711141559</t>
  </si>
  <si>
    <t>1,2*1,2+1,0*1,6</t>
  </si>
  <si>
    <t>29</t>
  </si>
  <si>
    <t>62855002</t>
  </si>
  <si>
    <t>pás asfaltový natavitelný modifikovaný SBS s vložkou z polyesterové rohože a spalitelnou PE fólií nebo jemnozrnným minerálním posypem na horním povrchu tl 5,0mm</t>
  </si>
  <si>
    <t>32</t>
  </si>
  <si>
    <t>1143083144</t>
  </si>
  <si>
    <t>3,04*1,1655 'Přepočtené koeficientem množství</t>
  </si>
  <si>
    <t>PSV</t>
  </si>
  <si>
    <t>Práce a dodávky PSV</t>
  </si>
  <si>
    <t>713</t>
  </si>
  <si>
    <t>Izolace tepelné</t>
  </si>
  <si>
    <t>30</t>
  </si>
  <si>
    <t>713121111</t>
  </si>
  <si>
    <t>Montáž tepelné izolace podlah rohožemi, pásy, deskami, dílci, bloky (izolační materiál ve specifikaci) kladenými volně jednovrstvá</t>
  </si>
  <si>
    <t>611634298</t>
  </si>
  <si>
    <t>https://podminky.urs.cz/item/CS_URS_2024_01/713121111</t>
  </si>
  <si>
    <t>31</t>
  </si>
  <si>
    <t>28375914</t>
  </si>
  <si>
    <t>deska EPS 150 pro konstrukce s vysokým zatížením λ=0,035 tl 100mm</t>
  </si>
  <si>
    <t>CS ÚRS 2022 02</t>
  </si>
  <si>
    <t>-1963248709</t>
  </si>
  <si>
    <t>3,04*1,05 'Přepočtené koeficientem množství</t>
  </si>
  <si>
    <t>721</t>
  </si>
  <si>
    <t>Zdravotechnika - vnitřní kanalizace</t>
  </si>
  <si>
    <t>721173404.R01</t>
  </si>
  <si>
    <t>Potrubí kanalizační z PVC SN 8 svodné DN 200</t>
  </si>
  <si>
    <t>dle dodavatele</t>
  </si>
  <si>
    <t>1655048307</t>
  </si>
  <si>
    <t>"šachta"1</t>
  </si>
  <si>
    <t>33</t>
  </si>
  <si>
    <t>28611528</t>
  </si>
  <si>
    <t>přechod kanalizační KG kamenina-plast DN 160</t>
  </si>
  <si>
    <t>-801923922</t>
  </si>
  <si>
    <t>34</t>
  </si>
  <si>
    <t>28611546</t>
  </si>
  <si>
    <t>přechod kanalizační PVC na kameninové hrdlo DN 160</t>
  </si>
  <si>
    <t>-730507471</t>
  </si>
  <si>
    <t>35</t>
  </si>
  <si>
    <t>28611912</t>
  </si>
  <si>
    <t>odbočka kanalizační plastová s hrdlem KG 160/110/45°</t>
  </si>
  <si>
    <t>1934724621</t>
  </si>
  <si>
    <t>36</t>
  </si>
  <si>
    <t>721175003</t>
  </si>
  <si>
    <t>Plastové potrubí odhlučněné dvouvrstvé připojovací DN 100</t>
  </si>
  <si>
    <t>2130246199</t>
  </si>
  <si>
    <t>https://podminky.urs.cz/item/CS_URS_2024_01/721175003</t>
  </si>
  <si>
    <t>725</t>
  </si>
  <si>
    <t>Zdravotechnika - zařizovací předměty</t>
  </si>
  <si>
    <t>37</t>
  </si>
  <si>
    <t>725210821</t>
  </si>
  <si>
    <t>Demontáž umyvadel bez výtokových armatur umyvadel</t>
  </si>
  <si>
    <t>soubor</t>
  </si>
  <si>
    <t>-307901836</t>
  </si>
  <si>
    <t>https://podminky.urs.cz/item/CS_URS_2024_01/725210821</t>
  </si>
  <si>
    <t>38</t>
  </si>
  <si>
    <t>725219101</t>
  </si>
  <si>
    <t>Umyvadla montáž umyvadel ostatních typů na konzoly</t>
  </si>
  <si>
    <t>-140554821</t>
  </si>
  <si>
    <t>https://podminky.urs.cz/item/CS_URS_2024_01/725219101</t>
  </si>
  <si>
    <t>"Zpětná montáž"1</t>
  </si>
  <si>
    <t>39</t>
  </si>
  <si>
    <t>725219101.R01</t>
  </si>
  <si>
    <t>Montáž umyvadla napojení na odtok</t>
  </si>
  <si>
    <t>-2095267037</t>
  </si>
  <si>
    <t>776</t>
  </si>
  <si>
    <t>Podlahy povlakové</t>
  </si>
  <si>
    <t>40</t>
  </si>
  <si>
    <t>776201812</t>
  </si>
  <si>
    <t>Demontáž povlakových podlahovin lepených ručně s podložkou</t>
  </si>
  <si>
    <t>-1667859499</t>
  </si>
  <si>
    <t>https://podminky.urs.cz/item/CS_URS_2024_01/776201812</t>
  </si>
  <si>
    <t>"Rušená šachta"2,8*2</t>
  </si>
  <si>
    <t>41</t>
  </si>
  <si>
    <t>776221211</t>
  </si>
  <si>
    <t>Montáž podlahovin z PVC lepením standardním lepidlem ze čtverců</t>
  </si>
  <si>
    <t>-2018268679</t>
  </si>
  <si>
    <t>https://podminky.urs.cz/item/CS_URS_2024_01/776221211</t>
  </si>
  <si>
    <t>2,8*2</t>
  </si>
  <si>
    <t>42</t>
  </si>
  <si>
    <t>28411044</t>
  </si>
  <si>
    <t>PVC vinyl homogenní antistatická neválcovaná tl 2,00mm, čtverce 615x615mm, R 1-100MΩ, rozměrová stálost 0,05%, otlak do 0,035mm</t>
  </si>
  <si>
    <t>1390769665</t>
  </si>
  <si>
    <t>5,6*1,1 'Přepočtené koeficientem množství</t>
  </si>
  <si>
    <t>781</t>
  </si>
  <si>
    <t>Dokončovací práce - obklady</t>
  </si>
  <si>
    <t>43</t>
  </si>
  <si>
    <t>781473924</t>
  </si>
  <si>
    <t>Výměna keramické obkladačky lepené, velikosti přes 25 do 35 ks/m2</t>
  </si>
  <si>
    <t>-951253139</t>
  </si>
  <si>
    <t>https://podminky.urs.cz/item/CS_URS_2024_01/781473924</t>
  </si>
  <si>
    <t>"Oprava poškozeného obkladu"130</t>
  </si>
  <si>
    <t>44</t>
  </si>
  <si>
    <t>59761705</t>
  </si>
  <si>
    <t>obklad keramický nemrazuvzdorný povrch hladký/lesklý tl do 10mm přes 25 do 35ks/m2</t>
  </si>
  <si>
    <t>-1329766382</t>
  </si>
  <si>
    <t>"Bělninový obklad 200x150mm"0,2*0,15*130</t>
  </si>
  <si>
    <t>SO 01.5 - Sanace bývalého skladu uhlí</t>
  </si>
  <si>
    <t xml:space="preserve">    3 - Svislé a kompletní konstrukce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</si>
  <si>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</si>
  <si>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</si>
  <si>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</si>
  <si>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767 - Konstrukce zámečnické</t>
  </si>
  <si>
    <t>M - Práce a dodávky M</t>
  </si>
  <si>
    <t xml:space="preserve">    46-M - Zemní práce při extr.mont.pracích</t>
  </si>
  <si>
    <t>213311131.R01</t>
  </si>
  <si>
    <t>Polštáře zhutněné pod základy z kameniva drceného frakce 0 až 32 mm</t>
  </si>
  <si>
    <t>-2127335928</t>
  </si>
  <si>
    <t>"Nová podlaha"6*0,15</t>
  </si>
  <si>
    <t>"Rušený žlab"0,5</t>
  </si>
  <si>
    <t>"Nová podlaha"6*0,045</t>
  </si>
  <si>
    <t>Součet</t>
  </si>
  <si>
    <t>"Nová podlaha"6*0,1</t>
  </si>
  <si>
    <t>Svislé a kompletní konstrukce</t>
  </si>
  <si>
    <t>340239212</t>
  </si>
  <si>
    <t>Zazdívka otvorů v příčkách nebo stěnách cihlami pálenými plnými plochy přes 1 m2 do 4 m2, tloušťky přes 100 mm</t>
  </si>
  <si>
    <t>1254966420</t>
  </si>
  <si>
    <t>https://podminky.urs.cz/item/CS_URS_2024_01/340239212</t>
  </si>
  <si>
    <t>"Zazdění okna"0,65*1,0</t>
  </si>
  <si>
    <t>"Zazdění niky"0,65*1+1,0*1,0+1,2*1,8+1,0*1,0</t>
  </si>
  <si>
    <t>612327121</t>
  </si>
  <si>
    <t>Omítka sanační tepelněizolační vnitřních ploch tloušťky do 20 mm nanášená ručně svislých konstrukcí stěn</t>
  </si>
  <si>
    <t>-1198821795</t>
  </si>
  <si>
    <t>https://podminky.urs.cz/item/CS_URS_2024_01/612327121</t>
  </si>
  <si>
    <t>612328131</t>
  </si>
  <si>
    <t>Sanační štuk vnitřních ploch tloušťky do 3 mm svislých konstrukcí stěn</t>
  </si>
  <si>
    <t>2008602837</t>
  </si>
  <si>
    <t>https://podminky.urs.cz/item/CS_URS_2024_01/612328131</t>
  </si>
  <si>
    <t>61232899.R01</t>
  </si>
  <si>
    <t>Prostorová desinfekce prostor aktivním ozónem</t>
  </si>
  <si>
    <t>492587882</t>
  </si>
  <si>
    <t>Poznámka k položce:_x000d_
Bod 15</t>
  </si>
  <si>
    <t>61232899.R02</t>
  </si>
  <si>
    <t>Propařování zdiva horkovzdušnou párou pro otevření pórovitosti zdiva a odstranění mikroorganismů</t>
  </si>
  <si>
    <t>1642185778</t>
  </si>
  <si>
    <t>61232899.R03</t>
  </si>
  <si>
    <t>Aplikace hydroizolační stěrky na bázi krystalizace včetně souvisejících přípravných prací (tj. dotěsnění, penetrace, fabiony, aj.) na svislých plochách stěn</t>
  </si>
  <si>
    <t>1799740889</t>
  </si>
  <si>
    <t>"Plocha kotelny"29,37</t>
  </si>
  <si>
    <t>642942611</t>
  </si>
  <si>
    <t>Osazování zárubní nebo rámů kovových dveřních lisovaných nebo z úhelníků bez dveřních křídel na montážní pěnu, plochy otvoru do 2,5 m2</t>
  </si>
  <si>
    <t>-1512835604</t>
  </si>
  <si>
    <t>https://podminky.urs.cz/item/CS_URS_2024_01/642942611</t>
  </si>
  <si>
    <t>55331554</t>
  </si>
  <si>
    <t>zárubeň jednokřídlá ocelová pro zdění tl stěny 260-300mm rozměru 1100/1970, 2100mm</t>
  </si>
  <si>
    <t>-1290081380</t>
  </si>
  <si>
    <t>953333295</t>
  </si>
  <si>
    <t>PVC těsnící pás do betonových konstrukcí do pracovních spar rohový pro těsnění zalomených spar rozměru 120/120 mm</t>
  </si>
  <si>
    <t>-411095555</t>
  </si>
  <si>
    <t>https://podminky.urs.cz/item/CS_URS_2024_01/953333295</t>
  </si>
  <si>
    <t>"Bod 1"10</t>
  </si>
  <si>
    <t>961044111</t>
  </si>
  <si>
    <t>Bourání základů z betonu prostého</t>
  </si>
  <si>
    <t>-772263261</t>
  </si>
  <si>
    <t>https://podminky.urs.cz/item/CS_URS_2024_01/961044111</t>
  </si>
  <si>
    <t>965042241</t>
  </si>
  <si>
    <t>Bourání mazanin betonových nebo z litého asfaltu tl. přes 100 mm, plochy přes 4 m2</t>
  </si>
  <si>
    <t>1891425349</t>
  </si>
  <si>
    <t>https://podminky.urs.cz/item/CS_URS_2024_01/965042241</t>
  </si>
  <si>
    <t>"Bourání podlah"6*0,3</t>
  </si>
  <si>
    <t>968062244</t>
  </si>
  <si>
    <t>Vybourání dřevěných rámů oken s křídly, dveřních zárubní, vrat, stěn, ostění nebo obkladů rámů oken s křídly jednoduchých, plochy do 1 m2</t>
  </si>
  <si>
    <t>-341398620</t>
  </si>
  <si>
    <t>https://podminky.urs.cz/item/CS_URS_2024_01/968062244</t>
  </si>
  <si>
    <t>0,65*1,0</t>
  </si>
  <si>
    <t>968072455</t>
  </si>
  <si>
    <t>Vybourání kovových rámů oken s křídly, dveřních zárubní, vrat, stěn, ostění nebo obkladů dveřních zárubní, plochy do 2 m2</t>
  </si>
  <si>
    <t>1641654518</t>
  </si>
  <si>
    <t>https://podminky.urs.cz/item/CS_URS_2024_01/968072455</t>
  </si>
  <si>
    <t>971033451</t>
  </si>
  <si>
    <t>Vybourání otvorů ve zdivu základovém nebo nadzákladovém z cihel, tvárnic, příčkovek z cihel pálených na maltu vápennou nebo vápenocementovou plochy do 0,25 m2, tl. do 450 mm</t>
  </si>
  <si>
    <t>-806694986</t>
  </si>
  <si>
    <t>https://podminky.urs.cz/item/CS_URS_2024_01/971033451</t>
  </si>
  <si>
    <t>971033451.R01</t>
  </si>
  <si>
    <t>Vybourání otvorů - ucpávka prostoru mezi zdivem a potrubím</t>
  </si>
  <si>
    <t>-843195631</t>
  </si>
  <si>
    <t>978013191</t>
  </si>
  <si>
    <t>Otlučení vápenných nebo vápenocementových omítek vnitřních ploch stěn s vyškrabáním spar, s očištěním zdiva, v rozsahu přes 50 do 100 %</t>
  </si>
  <si>
    <t>-2080681937</t>
  </si>
  <si>
    <t>https://podminky.urs.cz/item/CS_URS_2024_01/978013191</t>
  </si>
  <si>
    <t>834052776</t>
  </si>
  <si>
    <t>-235335720</t>
  </si>
  <si>
    <t>7,974*5 'Přepočtené koeficientem množství</t>
  </si>
  <si>
    <t>7,974*10 'Přepočtené koeficientem množství</t>
  </si>
  <si>
    <t>997013871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</si>
  <si>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</si>
  <si>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</si>
  <si>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"Nová podlaha"6</t>
  </si>
  <si>
    <t>6*1,1655 'Přepočtené koeficientem množství</t>
  </si>
  <si>
    <t>6*1,05 'Přepočtené koeficientem množství</t>
  </si>
  <si>
    <t>735</t>
  </si>
  <si>
    <t>Ústřední vytápění - otopná tělesa</t>
  </si>
  <si>
    <t>735000912</t>
  </si>
  <si>
    <t>Regulace otopného systému při opravách vyregulování dvojregulačních ventilů a kohoutů s termostatickým ovládáním</t>
  </si>
  <si>
    <t>-2084308989</t>
  </si>
  <si>
    <t>https://podminky.urs.cz/item/CS_URS_2024_01/735000912</t>
  </si>
  <si>
    <t>735151811</t>
  </si>
  <si>
    <t>Demontáž otopných těles panelových jednořadých stavební délky do 1500 mm</t>
  </si>
  <si>
    <t>-1810749588</t>
  </si>
  <si>
    <t>https://podminky.urs.cz/item/CS_URS_2024_01/735151811</t>
  </si>
  <si>
    <t>735159220</t>
  </si>
  <si>
    <t>Montáž otopných těles panelových dvouřadých, stavební délky přes 1140 do 1500 mm</t>
  </si>
  <si>
    <t>-1538113032</t>
  </si>
  <si>
    <t>https://podminky.urs.cz/item/CS_URS_2024_01/735159220</t>
  </si>
  <si>
    <t>741</t>
  </si>
  <si>
    <t>Elektroinstalace - silnoproud</t>
  </si>
  <si>
    <t>741122015</t>
  </si>
  <si>
    <t>Montáž kabelů měděných bez ukončení uložených pod omítku plných kulatých (např. CYKY), počtu a průřezu žil 3x1,5 mm2</t>
  </si>
  <si>
    <t>-1283666728</t>
  </si>
  <si>
    <t>https://podminky.urs.cz/item/CS_URS_2024_01/741122015</t>
  </si>
  <si>
    <t>"Instalace vnitřních elektrorozvodů - osvětlení a vypínač"8</t>
  </si>
  <si>
    <t>34111030</t>
  </si>
  <si>
    <t>kabel instalační jádro Cu plné izolace PVC plášť PVC 450/750V (CYKY) 3x1,5mm2</t>
  </si>
  <si>
    <t>815841303</t>
  </si>
  <si>
    <t>8*1,15 'Přepočtené koeficientem množství</t>
  </si>
  <si>
    <t>741310001</t>
  </si>
  <si>
    <t>Montáž spínačů jedno nebo dvoupólových nástěnných se zapojením vodičů, pro prostředí normální spínačů, řazení 1-jednopólových</t>
  </si>
  <si>
    <t>846492143</t>
  </si>
  <si>
    <t>https://podminky.urs.cz/item/CS_URS_2024_01/741310001</t>
  </si>
  <si>
    <t>34535015</t>
  </si>
  <si>
    <t>spínač nástěnný jednopólový, řazení 1, IP44, šroubové svorky</t>
  </si>
  <si>
    <t>-265759770</t>
  </si>
  <si>
    <t>741370002</t>
  </si>
  <si>
    <t>Montáž svítidel žárovkových se zapojením vodičů bytových nebo společenských místností stropních přisazených 1 zdroj se sklem</t>
  </si>
  <si>
    <t>1597163876</t>
  </si>
  <si>
    <t>https://podminky.urs.cz/item/CS_URS_2024_01/741370002</t>
  </si>
  <si>
    <t>34821275</t>
  </si>
  <si>
    <t>svítidlo interiérové žárovkové IP44 max. 60W E27</t>
  </si>
  <si>
    <t>-886707846</t>
  </si>
  <si>
    <t>751</t>
  </si>
  <si>
    <t>Vzduchotechnika</t>
  </si>
  <si>
    <t>751398022</t>
  </si>
  <si>
    <t>Montáž ostatních zařízení větrací mřížky stěnové, průřezu přes 0,04 do 0,100 m2</t>
  </si>
  <si>
    <t>-1570962095</t>
  </si>
  <si>
    <t>https://podminky.urs.cz/item/CS_URS_2024_01/751398022</t>
  </si>
  <si>
    <t>42972303.R01</t>
  </si>
  <si>
    <t>mřížka větrací stěnová prům 300mm</t>
  </si>
  <si>
    <t>1118692716</t>
  </si>
  <si>
    <t>45</t>
  </si>
  <si>
    <t>751510862</t>
  </si>
  <si>
    <t>Demontáž vzduchotechnického potrubí plechového do suti čtyřhranného s přírubou, průřezu přes 0,13 do 0,50 m2</t>
  </si>
  <si>
    <t>-1267752750</t>
  </si>
  <si>
    <t>https://podminky.urs.cz/item/CS_URS_2024_01/751510862</t>
  </si>
  <si>
    <t>46</t>
  </si>
  <si>
    <t>751513099.R01</t>
  </si>
  <si>
    <t>Potrubí ze sedvičových panelů - izolační PUR pěna mezi hliníkovými plechy.</t>
  </si>
  <si>
    <t>-70383096</t>
  </si>
  <si>
    <t>Poznámka k položce:_x000d_
Kotvení potrubí dle systémového řešení výrobce</t>
  </si>
  <si>
    <t>767</t>
  </si>
  <si>
    <t>Konstrukce zámečnické</t>
  </si>
  <si>
    <t>47</t>
  </si>
  <si>
    <t>767640311</t>
  </si>
  <si>
    <t>Montáž dveří ocelových nebo hliníkových vnitřních jednokřídlových</t>
  </si>
  <si>
    <t>-337697522</t>
  </si>
  <si>
    <t>https://podminky.urs.cz/item/CS_URS_2024_01/767640311</t>
  </si>
  <si>
    <t>48</t>
  </si>
  <si>
    <t>55341324</t>
  </si>
  <si>
    <t>dveře jednokřídlé ocelové interierové plné 1100x1970mm</t>
  </si>
  <si>
    <t>-864637639</t>
  </si>
  <si>
    <t>Poznámka k položce:_x000d_
Z1</t>
  </si>
  <si>
    <t>49</t>
  </si>
  <si>
    <t>767662120</t>
  </si>
  <si>
    <t>Montáž mříží pevných, připevněných svařováním</t>
  </si>
  <si>
    <t>-690688635</t>
  </si>
  <si>
    <t>https://podminky.urs.cz/item/CS_URS_2024_01/767662120</t>
  </si>
  <si>
    <t>"Z2"0,35*1,0</t>
  </si>
  <si>
    <t>50</t>
  </si>
  <si>
    <t>54912001.R01</t>
  </si>
  <si>
    <t>NEREZOVÁ VĚTRACÍ MŘÍŽKA</t>
  </si>
  <si>
    <t>-245215679</t>
  </si>
  <si>
    <t>Poznámka k položce:_x000d_
Rozměr 350 x 500 mm, tl. 1 mm._x000d_
Volná pocha mřížky/materiál min 80 % / 20 %._x000d_
Nerezová ocel AISI 304 (ČSN 17 240, 17 241)._x000d_
Rám tvořený nerezovým L profilem 30 x 30 x 1,5 mm._x000d_
Z vnitřní strany upevněna síť ze skelných vláken proti hmyzu - velikost oka 1,4 mm, průměr vlákna 0,28 mm.</t>
  </si>
  <si>
    <t>Práce a dodávky M</t>
  </si>
  <si>
    <t>46-M</t>
  </si>
  <si>
    <t>Zemní práce při extr.mont.pracích</t>
  </si>
  <si>
    <t>51</t>
  </si>
  <si>
    <t>468101421</t>
  </si>
  <si>
    <t>Vysekání rýh pro montáž trubek a kabelů v cihelných zdech hloubky přes 3 do 5 cm a šířky do 5 cm</t>
  </si>
  <si>
    <t>64</t>
  </si>
  <si>
    <t>-1623792825</t>
  </si>
  <si>
    <t>https://podminky.urs.cz/item/CS_URS_2024_01/468101421</t>
  </si>
  <si>
    <t>"Zasekání stávajících kabelů pod omítku"10</t>
  </si>
  <si>
    <t>SO 01.6 - Systém elektroosmózy</t>
  </si>
  <si>
    <t>D1 - Svislé a kompletní konstrukce</t>
  </si>
  <si>
    <t>D2 - Úpravy povrchů vnitřní</t>
  </si>
  <si>
    <t>D3 - Doplňující práce</t>
  </si>
  <si>
    <t>D4 - Bourání konstrukcí</t>
  </si>
  <si>
    <t>D5 - Izolace proti vodě</t>
  </si>
  <si>
    <t>D6 - Elektromontáže</t>
  </si>
  <si>
    <t>D1</t>
  </si>
  <si>
    <t>Pol1</t>
  </si>
  <si>
    <t>Oprava stropní konstrukce proti promrzání z paropropustných cemento-polystyrénových desek tl.50mm vč. finální úpravy paropropustným štukem</t>
  </si>
  <si>
    <t>RTS 23/ II</t>
  </si>
  <si>
    <t>D2</t>
  </si>
  <si>
    <t>Úpravy povrchů vnitřní</t>
  </si>
  <si>
    <t>Pol2</t>
  </si>
  <si>
    <t>Malba, materiál s nízkým difuzním odporem a s tepelně izolačními vlastnostmi spotřeba materiálu 2,0 l/m2, nanášení válečkem na stěrkové systémy, vč. dodávky materiálu</t>
  </si>
  <si>
    <t>D3</t>
  </si>
  <si>
    <t>Doplňující práce</t>
  </si>
  <si>
    <t>Pol3</t>
  </si>
  <si>
    <t>HZS - napojení systému aktivní (mírné-drátové) elektroosmózy na původní systém v kotelně vč. přeměření kontrolních bodů stávajícího systému</t>
  </si>
  <si>
    <t>hod</t>
  </si>
  <si>
    <t>D4</t>
  </si>
  <si>
    <t>Bourání konstrukcí</t>
  </si>
  <si>
    <t>216904391R00</t>
  </si>
  <si>
    <t>Příplatek za ruční dočištění ocelovými kartáči</t>
  </si>
  <si>
    <t>D5</t>
  </si>
  <si>
    <t>Izolace proti vodě</t>
  </si>
  <si>
    <t>612451121R00</t>
  </si>
  <si>
    <t>Pordrovnání zdiva, omítka hladká zatřená, pro aplika stěrek</t>
  </si>
  <si>
    <t>Pol4</t>
  </si>
  <si>
    <t>Penetrace podkladu pod hydroizolační nátěr,vč.dodávky materiálu</t>
  </si>
  <si>
    <t>Pol5</t>
  </si>
  <si>
    <t>Hydroizolační povlak - nátěr nebo stěrka hydroizolační silikátová stěrka aplikace na stropní konstrukci</t>
  </si>
  <si>
    <t>D6</t>
  </si>
  <si>
    <t>Elektromontáže</t>
  </si>
  <si>
    <t>Pol6</t>
  </si>
  <si>
    <t>Vrtání jádrové do zdiva cihelného d 14-18 mm</t>
  </si>
  <si>
    <t>Pol7</t>
  </si>
  <si>
    <t>Vrtání jádrové do zdiva cihelného d 35-39 mm , pro katody systému elektroosmózy ( 1ks / 1,0bm )</t>
  </si>
  <si>
    <t>Poznámka k položce:_x000d_
Standardní provedení je hloubka 1,0m pro instalaci 1ks katody, hlubší vývrty viz. výkaz výměr</t>
  </si>
  <si>
    <t>Pol8</t>
  </si>
  <si>
    <t>D+M mírné drátové elektroosmózy - provedení kladné pásové elektrody ( ANODY )</t>
  </si>
  <si>
    <t>bm</t>
  </si>
  <si>
    <t>Vlastní</t>
  </si>
  <si>
    <t xml:space="preserve">Poznámka k položce:_x000d_
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t>
  </si>
  <si>
    <t>Pol9</t>
  </si>
  <si>
    <t>D+M mírné drátové elektroosmózy - provedení záporné tyčové elektrody ( KATODY )</t>
  </si>
  <si>
    <t>ks</t>
  </si>
  <si>
    <t xml:space="preserve">Poznámka k položce:_x000d_
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</si>
  <si>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Pol10</t>
  </si>
  <si>
    <t>D+M mírné drátové elektroosmózy - propojovací vedení systému</t>
  </si>
  <si>
    <t>Poznámka k položce:_x000d_
vč. dodávky systémových vodičů a těsněných spojů</t>
  </si>
  <si>
    <t>Pol11</t>
  </si>
  <si>
    <t>Vybudování kontrolních bodů systému mírné drátové elektroosmózy</t>
  </si>
  <si>
    <t xml:space="preserve">Poznámka k položce:_x000d_
Zřízení  vývodu katodového a anodového okruhu s vyvedením přes svorkovnici uloženou v podomítkové krabičce, vč. dodávky a usazení el. krabičky a souvisejících propojovacích vedení a těsněných spojů.</t>
  </si>
  <si>
    <t>VRN - Vedlejší rozpočtové náklady</t>
  </si>
  <si>
    <t xml:space="preserve">    VRN1 - Průzkumné, geodetické a projektové práce</t>
  </si>
  <si>
    <t xml:space="preserve">    VRN2 - Příprava staveniště</t>
  </si>
  <si>
    <t>VRN1</t>
  </si>
  <si>
    <t>Průzkumné, geodetické a projektové práce</t>
  </si>
  <si>
    <t>005121 R</t>
  </si>
  <si>
    <t>Zařízení staveniště</t>
  </si>
  <si>
    <t>komplet</t>
  </si>
  <si>
    <t>1491460204</t>
  </si>
  <si>
    <t>Poznámka k položce:_x000d_
Veškeré náklady spojené s vybudováním, provozem a odstraněním zařízení staveniště.</t>
  </si>
  <si>
    <t>005122 R</t>
  </si>
  <si>
    <t>Provozní vlivy</t>
  </si>
  <si>
    <t>1241633539</t>
  </si>
  <si>
    <t>005124010R</t>
  </si>
  <si>
    <t>Koordinační činnost</t>
  </si>
  <si>
    <t>-598468258</t>
  </si>
  <si>
    <t>005211020R</t>
  </si>
  <si>
    <t>Ochrana stávaj. inženýrských sítí na staveništi</t>
  </si>
  <si>
    <t>-183677350</t>
  </si>
  <si>
    <t>Poznámka k položce:_x000d_
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</si>
  <si>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005211080R</t>
  </si>
  <si>
    <t>Bezpečnostní a hygienická opatření na staveništi</t>
  </si>
  <si>
    <t>190346645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</si>
  <si>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</si>
  <si>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</si>
  <si>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</si>
  <si>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2018057533</t>
  </si>
  <si>
    <t>Poznámka k položce:_x000d_
Náklady zhotovitele, které vzniknou v souvislosti s povinnostmi zhotovitele při předání a převzetí díla.</t>
  </si>
  <si>
    <t>005241010R</t>
  </si>
  <si>
    <t>Dokumentace skutečného provedení</t>
  </si>
  <si>
    <t>-1662617838</t>
  </si>
  <si>
    <t>VRN2</t>
  </si>
  <si>
    <t>Příprava staveniště</t>
  </si>
  <si>
    <t>023103099</t>
  </si>
  <si>
    <t>Vyklizení objektů - stěhování místností</t>
  </si>
  <si>
    <t>1024</t>
  </si>
  <si>
    <t>380689211</t>
  </si>
  <si>
    <t>https://podminky.urs.cz/item/CS_URS_2024_01/023103099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</si>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</sst>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9001101" TargetMode="External" /><Relationship Id="rId2" Type="http://schemas.openxmlformats.org/officeDocument/2006/relationships/hyperlink" Target="https://podminky.urs.cz/item/CS_URS_2024_01/131313701" TargetMode="External" /><Relationship Id="rId3" Type="http://schemas.openxmlformats.org/officeDocument/2006/relationships/hyperlink" Target="https://podminky.urs.cz/item/CS_URS_2024_01/162751157" TargetMode="External" /><Relationship Id="rId4" Type="http://schemas.openxmlformats.org/officeDocument/2006/relationships/hyperlink" Target="https://podminky.urs.cz/item/CS_URS_2024_01/167151102" TargetMode="External" /><Relationship Id="rId5" Type="http://schemas.openxmlformats.org/officeDocument/2006/relationships/hyperlink" Target="https://podminky.urs.cz/item/CS_URS_2024_01/171201231" TargetMode="External" /><Relationship Id="rId6" Type="http://schemas.openxmlformats.org/officeDocument/2006/relationships/hyperlink" Target="https://podminky.urs.cz/item/CS_URS_2024_01/171251201" TargetMode="External" /><Relationship Id="rId7" Type="http://schemas.openxmlformats.org/officeDocument/2006/relationships/hyperlink" Target="https://podminky.urs.cz/item/CS_URS_2024_01/174111101" TargetMode="External" /><Relationship Id="rId8" Type="http://schemas.openxmlformats.org/officeDocument/2006/relationships/hyperlink" Target="https://podminky.urs.cz/item/CS_URS_2024_01/175111101" TargetMode="External" /><Relationship Id="rId9" Type="http://schemas.openxmlformats.org/officeDocument/2006/relationships/hyperlink" Target="https://podminky.urs.cz/item/CS_URS_2024_01/273313611" TargetMode="External" /><Relationship Id="rId10" Type="http://schemas.openxmlformats.org/officeDocument/2006/relationships/hyperlink" Target="https://podminky.urs.cz/item/CS_URS_2024_01/273321511" TargetMode="External" /><Relationship Id="rId11" Type="http://schemas.openxmlformats.org/officeDocument/2006/relationships/hyperlink" Target="https://podminky.urs.cz/item/CS_URS_2024_01/279362021" TargetMode="External" /><Relationship Id="rId12" Type="http://schemas.openxmlformats.org/officeDocument/2006/relationships/hyperlink" Target="https://podminky.urs.cz/item/CS_URS_2024_01/452311151" TargetMode="External" /><Relationship Id="rId13" Type="http://schemas.openxmlformats.org/officeDocument/2006/relationships/hyperlink" Target="https://podminky.urs.cz/item/CS_URS_2024_01/619991001" TargetMode="External" /><Relationship Id="rId14" Type="http://schemas.openxmlformats.org/officeDocument/2006/relationships/hyperlink" Target="https://podminky.urs.cz/item/CS_URS_2024_01/890311811" TargetMode="External" /><Relationship Id="rId15" Type="http://schemas.openxmlformats.org/officeDocument/2006/relationships/hyperlink" Target="https://podminky.urs.cz/item/CS_URS_2024_01/953961212" TargetMode="External" /><Relationship Id="rId16" Type="http://schemas.openxmlformats.org/officeDocument/2006/relationships/hyperlink" Target="https://podminky.urs.cz/item/CS_URS_2024_01/965042121" TargetMode="External" /><Relationship Id="rId17" Type="http://schemas.openxmlformats.org/officeDocument/2006/relationships/hyperlink" Target="https://podminky.urs.cz/item/CS_URS_2024_01/969011112" TargetMode="External" /><Relationship Id="rId18" Type="http://schemas.openxmlformats.org/officeDocument/2006/relationships/hyperlink" Target="https://podminky.urs.cz/item/CS_URS_2024_01/997006002" TargetMode="External" /><Relationship Id="rId19" Type="http://schemas.openxmlformats.org/officeDocument/2006/relationships/hyperlink" Target="https://podminky.urs.cz/item/CS_URS_2024_01/997013211" TargetMode="External" /><Relationship Id="rId20" Type="http://schemas.openxmlformats.org/officeDocument/2006/relationships/hyperlink" Target="https://podminky.urs.cz/item/CS_URS_2024_01/997013219" TargetMode="External" /><Relationship Id="rId21" Type="http://schemas.openxmlformats.org/officeDocument/2006/relationships/hyperlink" Target="https://podminky.urs.cz/item/CS_URS_2024_01/997221551" TargetMode="External" /><Relationship Id="rId22" Type="http://schemas.openxmlformats.org/officeDocument/2006/relationships/hyperlink" Target="https://podminky.urs.cz/item/CS_URS_2024_01/997221559" TargetMode="External" /><Relationship Id="rId23" Type="http://schemas.openxmlformats.org/officeDocument/2006/relationships/hyperlink" Target="https://podminky.urs.cz/item/CS_URS_2024_01/997221611" TargetMode="External" /><Relationship Id="rId24" Type="http://schemas.openxmlformats.org/officeDocument/2006/relationships/hyperlink" Target="https://podminky.urs.cz/item/CS_URS_2024_01/997013631" TargetMode="External" /><Relationship Id="rId25" Type="http://schemas.openxmlformats.org/officeDocument/2006/relationships/hyperlink" Target="https://podminky.urs.cz/item/CS_URS_2024_01/998011008" TargetMode="External" /><Relationship Id="rId26" Type="http://schemas.openxmlformats.org/officeDocument/2006/relationships/hyperlink" Target="https://podminky.urs.cz/item/CS_URS_2024_01/711141559" TargetMode="External" /><Relationship Id="rId27" Type="http://schemas.openxmlformats.org/officeDocument/2006/relationships/hyperlink" Target="https://podminky.urs.cz/item/CS_URS_2024_01/713121111" TargetMode="External" /><Relationship Id="rId28" Type="http://schemas.openxmlformats.org/officeDocument/2006/relationships/hyperlink" Target="https://podminky.urs.cz/item/CS_URS_2024_01/721175003" TargetMode="External" /><Relationship Id="rId29" Type="http://schemas.openxmlformats.org/officeDocument/2006/relationships/hyperlink" Target="https://podminky.urs.cz/item/CS_URS_2024_01/725210821" TargetMode="External" /><Relationship Id="rId30" Type="http://schemas.openxmlformats.org/officeDocument/2006/relationships/hyperlink" Target="https://podminky.urs.cz/item/CS_URS_2024_01/725219101" TargetMode="External" /><Relationship Id="rId31" Type="http://schemas.openxmlformats.org/officeDocument/2006/relationships/hyperlink" Target="https://podminky.urs.cz/item/CS_URS_2024_01/776201812" TargetMode="External" /><Relationship Id="rId32" Type="http://schemas.openxmlformats.org/officeDocument/2006/relationships/hyperlink" Target="https://podminky.urs.cz/item/CS_URS_2024_01/776221211" TargetMode="External" /><Relationship Id="rId33" Type="http://schemas.openxmlformats.org/officeDocument/2006/relationships/hyperlink" Target="https://podminky.urs.cz/item/CS_URS_2024_01/781473924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273313611" TargetMode="External" /><Relationship Id="rId2" Type="http://schemas.openxmlformats.org/officeDocument/2006/relationships/hyperlink" Target="https://podminky.urs.cz/item/CS_URS_2024_01/273321511" TargetMode="External" /><Relationship Id="rId3" Type="http://schemas.openxmlformats.org/officeDocument/2006/relationships/hyperlink" Target="https://podminky.urs.cz/item/CS_URS_2024_01/279362021" TargetMode="External" /><Relationship Id="rId4" Type="http://schemas.openxmlformats.org/officeDocument/2006/relationships/hyperlink" Target="https://podminky.urs.cz/item/CS_URS_2024_01/340239212" TargetMode="External" /><Relationship Id="rId5" Type="http://schemas.openxmlformats.org/officeDocument/2006/relationships/hyperlink" Target="https://podminky.urs.cz/item/CS_URS_2024_01/612327121" TargetMode="External" /><Relationship Id="rId6" Type="http://schemas.openxmlformats.org/officeDocument/2006/relationships/hyperlink" Target="https://podminky.urs.cz/item/CS_URS_2024_01/612328131" TargetMode="External" /><Relationship Id="rId7" Type="http://schemas.openxmlformats.org/officeDocument/2006/relationships/hyperlink" Target="https://podminky.urs.cz/item/CS_URS_2024_01/619991001" TargetMode="External" /><Relationship Id="rId8" Type="http://schemas.openxmlformats.org/officeDocument/2006/relationships/hyperlink" Target="https://podminky.urs.cz/item/CS_URS_2024_01/642942611" TargetMode="External" /><Relationship Id="rId9" Type="http://schemas.openxmlformats.org/officeDocument/2006/relationships/hyperlink" Target="https://podminky.urs.cz/item/CS_URS_2024_01/953333295" TargetMode="External" /><Relationship Id="rId10" Type="http://schemas.openxmlformats.org/officeDocument/2006/relationships/hyperlink" Target="https://podminky.urs.cz/item/CS_URS_2024_01/961044111" TargetMode="External" /><Relationship Id="rId11" Type="http://schemas.openxmlformats.org/officeDocument/2006/relationships/hyperlink" Target="https://podminky.urs.cz/item/CS_URS_2024_01/965042241" TargetMode="External" /><Relationship Id="rId12" Type="http://schemas.openxmlformats.org/officeDocument/2006/relationships/hyperlink" Target="https://podminky.urs.cz/item/CS_URS_2024_01/968062244" TargetMode="External" /><Relationship Id="rId13" Type="http://schemas.openxmlformats.org/officeDocument/2006/relationships/hyperlink" Target="https://podminky.urs.cz/item/CS_URS_2024_01/968072455" TargetMode="External" /><Relationship Id="rId14" Type="http://schemas.openxmlformats.org/officeDocument/2006/relationships/hyperlink" Target="https://podminky.urs.cz/item/CS_URS_2024_01/971033451" TargetMode="External" /><Relationship Id="rId15" Type="http://schemas.openxmlformats.org/officeDocument/2006/relationships/hyperlink" Target="https://podminky.urs.cz/item/CS_URS_2024_01/978013191" TargetMode="External" /><Relationship Id="rId16" Type="http://schemas.openxmlformats.org/officeDocument/2006/relationships/hyperlink" Target="https://podminky.urs.cz/item/CS_URS_2024_01/997006002" TargetMode="External" /><Relationship Id="rId17" Type="http://schemas.openxmlformats.org/officeDocument/2006/relationships/hyperlink" Target="https://podminky.urs.cz/item/CS_URS_2024_01/997013211" TargetMode="External" /><Relationship Id="rId18" Type="http://schemas.openxmlformats.org/officeDocument/2006/relationships/hyperlink" Target="https://podminky.urs.cz/item/CS_URS_2024_01/997013219" TargetMode="External" /><Relationship Id="rId19" Type="http://schemas.openxmlformats.org/officeDocument/2006/relationships/hyperlink" Target="https://podminky.urs.cz/item/CS_URS_2024_01/997221551" TargetMode="External" /><Relationship Id="rId20" Type="http://schemas.openxmlformats.org/officeDocument/2006/relationships/hyperlink" Target="https://podminky.urs.cz/item/CS_URS_2024_01/997221559" TargetMode="External" /><Relationship Id="rId21" Type="http://schemas.openxmlformats.org/officeDocument/2006/relationships/hyperlink" Target="https://podminky.urs.cz/item/CS_URS_2024_01/997221611" TargetMode="External" /><Relationship Id="rId22" Type="http://schemas.openxmlformats.org/officeDocument/2006/relationships/hyperlink" Target="https://podminky.urs.cz/item/CS_URS_2024_01/997013871" TargetMode="External" /><Relationship Id="rId23" Type="http://schemas.openxmlformats.org/officeDocument/2006/relationships/hyperlink" Target="https://podminky.urs.cz/item/CS_URS_2024_01/998011008" TargetMode="External" /><Relationship Id="rId24" Type="http://schemas.openxmlformats.org/officeDocument/2006/relationships/hyperlink" Target="https://podminky.urs.cz/item/CS_URS_2024_01/711141559" TargetMode="External" /><Relationship Id="rId25" Type="http://schemas.openxmlformats.org/officeDocument/2006/relationships/hyperlink" Target="https://podminky.urs.cz/item/CS_URS_2024_01/713121111" TargetMode="External" /><Relationship Id="rId26" Type="http://schemas.openxmlformats.org/officeDocument/2006/relationships/hyperlink" Target="https://podminky.urs.cz/item/CS_URS_2024_01/735000912" TargetMode="External" /><Relationship Id="rId27" Type="http://schemas.openxmlformats.org/officeDocument/2006/relationships/hyperlink" Target="https://podminky.urs.cz/item/CS_URS_2024_01/735151811" TargetMode="External" /><Relationship Id="rId28" Type="http://schemas.openxmlformats.org/officeDocument/2006/relationships/hyperlink" Target="https://podminky.urs.cz/item/CS_URS_2024_01/735159220" TargetMode="External" /><Relationship Id="rId29" Type="http://schemas.openxmlformats.org/officeDocument/2006/relationships/hyperlink" Target="https://podminky.urs.cz/item/CS_URS_2024_01/741122015" TargetMode="External" /><Relationship Id="rId30" Type="http://schemas.openxmlformats.org/officeDocument/2006/relationships/hyperlink" Target="https://podminky.urs.cz/item/CS_URS_2024_01/741310001" TargetMode="External" /><Relationship Id="rId31" Type="http://schemas.openxmlformats.org/officeDocument/2006/relationships/hyperlink" Target="https://podminky.urs.cz/item/CS_URS_2024_01/741370002" TargetMode="External" /><Relationship Id="rId32" Type="http://schemas.openxmlformats.org/officeDocument/2006/relationships/hyperlink" Target="https://podminky.urs.cz/item/CS_URS_2024_01/751398022" TargetMode="External" /><Relationship Id="rId33" Type="http://schemas.openxmlformats.org/officeDocument/2006/relationships/hyperlink" Target="https://podminky.urs.cz/item/CS_URS_2024_01/751510862" TargetMode="External" /><Relationship Id="rId34" Type="http://schemas.openxmlformats.org/officeDocument/2006/relationships/hyperlink" Target="https://podminky.urs.cz/item/CS_URS_2024_01/767640311" TargetMode="External" /><Relationship Id="rId35" Type="http://schemas.openxmlformats.org/officeDocument/2006/relationships/hyperlink" Target="https://podminky.urs.cz/item/CS_URS_2024_01/767662120" TargetMode="External" /><Relationship Id="rId36" Type="http://schemas.openxmlformats.org/officeDocument/2006/relationships/hyperlink" Target="https://podminky.urs.cz/item/CS_URS_2024_01/468101421" TargetMode="External" /><Relationship Id="rId3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23103099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50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24_b_01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ZŠ F-M, Lískovec 320 – hydroizolace spodní stavby - dodatek č. 02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 Sedlištím 320, Lískovec, 738 01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15. 1. 2024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Frýdek-Místek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BENEPRO, a.s.</v>
      </c>
      <c r="AN49" s="65"/>
      <c r="AO49" s="65"/>
      <c r="AP49" s="65"/>
      <c r="AQ49" s="41"/>
      <c r="AR49" s="45"/>
      <c r="AS49" s="75" t="s">
        <v>51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BENEPRO, a.s.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52</v>
      </c>
      <c r="D52" s="88"/>
      <c r="E52" s="88"/>
      <c r="F52" s="88"/>
      <c r="G52" s="88"/>
      <c r="H52" s="89"/>
      <c r="I52" s="90" t="s">
        <v>53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54</v>
      </c>
      <c r="AH52" s="88"/>
      <c r="AI52" s="88"/>
      <c r="AJ52" s="88"/>
      <c r="AK52" s="88"/>
      <c r="AL52" s="88"/>
      <c r="AM52" s="88"/>
      <c r="AN52" s="90" t="s">
        <v>55</v>
      </c>
      <c r="AO52" s="88"/>
      <c r="AP52" s="88"/>
      <c r="AQ52" s="92" t="s">
        <v>56</v>
      </c>
      <c r="AR52" s="45"/>
      <c r="AS52" s="93" t="s">
        <v>57</v>
      </c>
      <c r="AT52" s="94" t="s">
        <v>58</v>
      </c>
      <c r="AU52" s="94" t="s">
        <v>59</v>
      </c>
      <c r="AV52" s="94" t="s">
        <v>60</v>
      </c>
      <c r="AW52" s="94" t="s">
        <v>61</v>
      </c>
      <c r="AX52" s="94" t="s">
        <v>62</v>
      </c>
      <c r="AY52" s="94" t="s">
        <v>63</v>
      </c>
      <c r="AZ52" s="94" t="s">
        <v>64</v>
      </c>
      <c r="BA52" s="94" t="s">
        <v>65</v>
      </c>
      <c r="BB52" s="94" t="s">
        <v>66</v>
      </c>
      <c r="BC52" s="94" t="s">
        <v>67</v>
      </c>
      <c r="BD52" s="95" t="s">
        <v>68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69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70</v>
      </c>
      <c r="BT54" s="110" t="s">
        <v>71</v>
      </c>
      <c r="BU54" s="111" t="s">
        <v>72</v>
      </c>
      <c r="BV54" s="110" t="s">
        <v>73</v>
      </c>
      <c r="BW54" s="110" t="s">
        <v>5</v>
      </c>
      <c r="BX54" s="110" t="s">
        <v>74</v>
      </c>
      <c r="CL54" s="110" t="s">
        <v>19</v>
      </c>
    </row>
    <row r="55" s="7" customFormat="1" ht="24.75" customHeight="1">
      <c r="A55" s="112" t="s">
        <v>75</v>
      </c>
      <c r="B55" s="113"/>
      <c r="C55" s="114"/>
      <c r="D55" s="115" t="s">
        <v>76</v>
      </c>
      <c r="E55" s="115"/>
      <c r="F55" s="115"/>
      <c r="G55" s="115"/>
      <c r="H55" s="115"/>
      <c r="I55" s="116"/>
      <c r="J55" s="115" t="s">
        <v>77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01.4 - Dešťová kanaliz...'!J30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78</v>
      </c>
      <c r="AR55" s="119"/>
      <c r="AS55" s="120">
        <v>0</v>
      </c>
      <c r="AT55" s="121">
        <f>ROUND(SUM(AV55:AW55),2)</f>
        <v>0</v>
      </c>
      <c r="AU55" s="122">
        <f>'SO 01.4 - Dešťová kanaliz...'!P94</f>
        <v>0</v>
      </c>
      <c r="AV55" s="121">
        <f>'SO 01.4 - Dešťová kanaliz...'!J33</f>
        <v>0</v>
      </c>
      <c r="AW55" s="121">
        <f>'SO 01.4 - Dešťová kanaliz...'!J34</f>
        <v>0</v>
      </c>
      <c r="AX55" s="121">
        <f>'SO 01.4 - Dešťová kanaliz...'!J35</f>
        <v>0</v>
      </c>
      <c r="AY55" s="121">
        <f>'SO 01.4 - Dešťová kanaliz...'!J36</f>
        <v>0</v>
      </c>
      <c r="AZ55" s="121">
        <f>'SO 01.4 - Dešťová kanaliz...'!F33</f>
        <v>0</v>
      </c>
      <c r="BA55" s="121">
        <f>'SO 01.4 - Dešťová kanaliz...'!F34</f>
        <v>0</v>
      </c>
      <c r="BB55" s="121">
        <f>'SO 01.4 - Dešťová kanaliz...'!F35</f>
        <v>0</v>
      </c>
      <c r="BC55" s="121">
        <f>'SO 01.4 - Dešťová kanaliz...'!F36</f>
        <v>0</v>
      </c>
      <c r="BD55" s="123">
        <f>'SO 01.4 - Dešťová kanaliz...'!F37</f>
        <v>0</v>
      </c>
      <c r="BE55" s="7"/>
      <c r="BT55" s="124" t="s">
        <v>79</v>
      </c>
      <c r="BV55" s="124" t="s">
        <v>73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7" customFormat="1" ht="24.75" customHeight="1">
      <c r="A56" s="112" t="s">
        <v>75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01.5 - Sanace bývalého...'!J30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78</v>
      </c>
      <c r="AR56" s="119"/>
      <c r="AS56" s="120">
        <v>0</v>
      </c>
      <c r="AT56" s="121">
        <f>ROUND(SUM(AV56:AW56),2)</f>
        <v>0</v>
      </c>
      <c r="AU56" s="122">
        <f>'SO 01.5 - Sanace bývalého...'!P95</f>
        <v>0</v>
      </c>
      <c r="AV56" s="121">
        <f>'SO 01.5 - Sanace bývalého...'!J33</f>
        <v>0</v>
      </c>
      <c r="AW56" s="121">
        <f>'SO 01.5 - Sanace bývalého...'!J34</f>
        <v>0</v>
      </c>
      <c r="AX56" s="121">
        <f>'SO 01.5 - Sanace bývalého...'!J35</f>
        <v>0</v>
      </c>
      <c r="AY56" s="121">
        <f>'SO 01.5 - Sanace bývalého...'!J36</f>
        <v>0</v>
      </c>
      <c r="AZ56" s="121">
        <f>'SO 01.5 - Sanace bývalého...'!F33</f>
        <v>0</v>
      </c>
      <c r="BA56" s="121">
        <f>'SO 01.5 - Sanace bývalého...'!F34</f>
        <v>0</v>
      </c>
      <c r="BB56" s="121">
        <f>'SO 01.5 - Sanace bývalého...'!F35</f>
        <v>0</v>
      </c>
      <c r="BC56" s="121">
        <f>'SO 01.5 - Sanace bývalého...'!F36</f>
        <v>0</v>
      </c>
      <c r="BD56" s="123">
        <f>'SO 01.5 - Sanace bývalého...'!F37</f>
        <v>0</v>
      </c>
      <c r="BE56" s="7"/>
      <c r="BT56" s="124" t="s">
        <v>79</v>
      </c>
      <c r="BV56" s="124" t="s">
        <v>73</v>
      </c>
      <c r="BW56" s="124" t="s">
        <v>84</v>
      </c>
      <c r="BX56" s="124" t="s">
        <v>5</v>
      </c>
      <c r="CL56" s="124" t="s">
        <v>19</v>
      </c>
      <c r="CM56" s="124" t="s">
        <v>81</v>
      </c>
    </row>
    <row r="57" s="7" customFormat="1" ht="24.75" customHeight="1">
      <c r="A57" s="112" t="s">
        <v>75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01.6 - Systém elektroo...'!J30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78</v>
      </c>
      <c r="AR57" s="119"/>
      <c r="AS57" s="120">
        <v>0</v>
      </c>
      <c r="AT57" s="121">
        <f>ROUND(SUM(AV57:AW57),2)</f>
        <v>0</v>
      </c>
      <c r="AU57" s="122">
        <f>'SO 01.6 - Systém elektroo...'!P85</f>
        <v>0</v>
      </c>
      <c r="AV57" s="121">
        <f>'SO 01.6 - Systém elektroo...'!J33</f>
        <v>0</v>
      </c>
      <c r="AW57" s="121">
        <f>'SO 01.6 - Systém elektroo...'!J34</f>
        <v>0</v>
      </c>
      <c r="AX57" s="121">
        <f>'SO 01.6 - Systém elektroo...'!J35</f>
        <v>0</v>
      </c>
      <c r="AY57" s="121">
        <f>'SO 01.6 - Systém elektroo...'!J36</f>
        <v>0</v>
      </c>
      <c r="AZ57" s="121">
        <f>'SO 01.6 - Systém elektroo...'!F33</f>
        <v>0</v>
      </c>
      <c r="BA57" s="121">
        <f>'SO 01.6 - Systém elektroo...'!F34</f>
        <v>0</v>
      </c>
      <c r="BB57" s="121">
        <f>'SO 01.6 - Systém elektroo...'!F35</f>
        <v>0</v>
      </c>
      <c r="BC57" s="121">
        <f>'SO 01.6 - Systém elektroo...'!F36</f>
        <v>0</v>
      </c>
      <c r="BD57" s="123">
        <f>'SO 01.6 - Systém elektroo...'!F37</f>
        <v>0</v>
      </c>
      <c r="BE57" s="7"/>
      <c r="BT57" s="124" t="s">
        <v>79</v>
      </c>
      <c r="BV57" s="124" t="s">
        <v>73</v>
      </c>
      <c r="BW57" s="124" t="s">
        <v>87</v>
      </c>
      <c r="BX57" s="124" t="s">
        <v>5</v>
      </c>
      <c r="CL57" s="124" t="s">
        <v>19</v>
      </c>
      <c r="CM57" s="124" t="s">
        <v>81</v>
      </c>
    </row>
    <row r="58" s="7" customFormat="1" ht="16.5" customHeight="1">
      <c r="A58" s="112" t="s">
        <v>75</v>
      </c>
      <c r="B58" s="113"/>
      <c r="C58" s="114"/>
      <c r="D58" s="115" t="s">
        <v>88</v>
      </c>
      <c r="E58" s="115"/>
      <c r="F58" s="115"/>
      <c r="G58" s="115"/>
      <c r="H58" s="115"/>
      <c r="I58" s="116"/>
      <c r="J58" s="115" t="s">
        <v>89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'VRN - Vedlejší rozpočtové...'!J30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78</v>
      </c>
      <c r="AR58" s="119"/>
      <c r="AS58" s="125">
        <v>0</v>
      </c>
      <c r="AT58" s="126">
        <f>ROUND(SUM(AV58:AW58),2)</f>
        <v>0</v>
      </c>
      <c r="AU58" s="127">
        <f>'VRN - Vedlejší rozpočtové...'!P82</f>
        <v>0</v>
      </c>
      <c r="AV58" s="126">
        <f>'VRN - Vedlejší rozpočtové...'!J33</f>
        <v>0</v>
      </c>
      <c r="AW58" s="126">
        <f>'VRN - Vedlejší rozpočtové...'!J34</f>
        <v>0</v>
      </c>
      <c r="AX58" s="126">
        <f>'VRN - Vedlejší rozpočtové...'!J35</f>
        <v>0</v>
      </c>
      <c r="AY58" s="126">
        <f>'VRN - Vedlejší rozpočtové...'!J36</f>
        <v>0</v>
      </c>
      <c r="AZ58" s="126">
        <f>'VRN - Vedlejší rozpočtové...'!F33</f>
        <v>0</v>
      </c>
      <c r="BA58" s="126">
        <f>'VRN - Vedlejší rozpočtové...'!F34</f>
        <v>0</v>
      </c>
      <c r="BB58" s="126">
        <f>'VRN - Vedlejší rozpočtové...'!F35</f>
        <v>0</v>
      </c>
      <c r="BC58" s="126">
        <f>'VRN - Vedlejší rozpočtové...'!F36</f>
        <v>0</v>
      </c>
      <c r="BD58" s="128">
        <f>'VRN - Vedlejší rozpočtové...'!F37</f>
        <v>0</v>
      </c>
      <c r="BE58" s="7"/>
      <c r="BT58" s="124" t="s">
        <v>79</v>
      </c>
      <c r="BV58" s="124" t="s">
        <v>73</v>
      </c>
      <c r="BW58" s="124" t="s">
        <v>90</v>
      </c>
      <c r="BX58" s="124" t="s">
        <v>5</v>
      </c>
      <c r="CL58" s="124" t="s">
        <v>19</v>
      </c>
      <c r="CM58" s="124" t="s">
        <v>81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jcAkBMWLPg3xlAhHWcSTXCIQrsxD8xx9rDdZxLCSfPntMvYQLM0fIQJ549TIxw6KEqnFS6Y7plNHm2ujXKNjEg==" hashValue="eJ4Yh2SDoRMGKnK38Xpw4AMo9nK4NMnejDTBtTCWGrSyqWMecge0w942PWMSfZeTtqtblEHs5XjQzY460Iklkw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4 - Dešťová kanaliz...'!C2" display="/"/>
    <hyperlink ref="A56" location="'SO 01.5 - Sanace bývalého...'!C2" display="/"/>
    <hyperlink ref="A57" location="'SO 01.6 - Systém elektroo...'!C2" display="/"/>
    <hyperlink ref="A5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ZŠ F-M, Lískovec 320 – hydroizolace spodní stavby - dodatek č. 02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ROUND((SUM(BE94:BE221)),  2)</f>
        <v>0</v>
      </c>
      <c r="G33" s="39"/>
      <c r="H33" s="39"/>
      <c r="I33" s="149">
        <v>0.20999999999999999</v>
      </c>
      <c r="J33" s="148">
        <f>ROUND(((SUM(BE94:BE221))*I33),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ROUND((SUM(BF94:BF221)),  2)</f>
        <v>0</v>
      </c>
      <c r="G34" s="39"/>
      <c r="H34" s="39"/>
      <c r="I34" s="149">
        <v>0.14999999999999999</v>
      </c>
      <c r="J34" s="148">
        <f>ROUND(((SUM(BF94:BF221))*I34),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ROUND((SUM(BG94:BG221)),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ROUND((SUM(BH94:BH221)),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ROUND((SUM(BI94:BI221)),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ZŠ F-M, Lískovec 320 – hydroizolace spodní stavby - dodatek č. 02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01.4 - Dešťová kanalizace pod jídelnou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 Sedlištím 320, Lískovec, 738 01</v>
      </c>
      <c r="G52" s="41"/>
      <c r="H52" s="41"/>
      <c r="I52" s="33" t="s">
        <v>23</v>
      </c>
      <c r="J52" s="73" t="str">
        <f>IF(J12="","",J12)</f>
        <v>15. 1. 2024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31</v>
      </c>
      <c r="J54" s="37" t="str">
        <f>E21</f>
        <v>BENEPRO,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J95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J96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100</v>
      </c>
      <c r="E62" s="175"/>
      <c r="F62" s="175"/>
      <c r="G62" s="175"/>
      <c r="H62" s="175"/>
      <c r="I62" s="175"/>
      <c r="J62" s="176">
        <f>J126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101</v>
      </c>
      <c r="E63" s="175"/>
      <c r="F63" s="175"/>
      <c r="G63" s="175"/>
      <c r="H63" s="175"/>
      <c r="I63" s="175"/>
      <c r="J63" s="176">
        <f>J135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102</v>
      </c>
      <c r="E64" s="175"/>
      <c r="F64" s="175"/>
      <c r="G64" s="175"/>
      <c r="H64" s="175"/>
      <c r="I64" s="175"/>
      <c r="J64" s="176">
        <f>J140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103</v>
      </c>
      <c r="E65" s="175"/>
      <c r="F65" s="175"/>
      <c r="G65" s="175"/>
      <c r="H65" s="175"/>
      <c r="I65" s="175"/>
      <c r="J65" s="176">
        <f>J146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104</v>
      </c>
      <c r="E66" s="175"/>
      <c r="F66" s="175"/>
      <c r="G66" s="175"/>
      <c r="H66" s="175"/>
      <c r="I66" s="175"/>
      <c r="J66" s="176">
        <f>J156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105</v>
      </c>
      <c r="E67" s="175"/>
      <c r="F67" s="175"/>
      <c r="G67" s="175"/>
      <c r="H67" s="175"/>
      <c r="I67" s="175"/>
      <c r="J67" s="176">
        <f>J175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106</v>
      </c>
      <c r="E68" s="169"/>
      <c r="F68" s="169"/>
      <c r="G68" s="169"/>
      <c r="H68" s="169"/>
      <c r="I68" s="169"/>
      <c r="J68" s="170">
        <f>J178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107</v>
      </c>
      <c r="E69" s="169"/>
      <c r="F69" s="169"/>
      <c r="G69" s="169"/>
      <c r="H69" s="169"/>
      <c r="I69" s="169"/>
      <c r="J69" s="170">
        <f>J184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108</v>
      </c>
      <c r="E70" s="175"/>
      <c r="F70" s="175"/>
      <c r="G70" s="175"/>
      <c r="H70" s="175"/>
      <c r="I70" s="175"/>
      <c r="J70" s="176">
        <f>J185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109</v>
      </c>
      <c r="E71" s="175"/>
      <c r="F71" s="175"/>
      <c r="G71" s="175"/>
      <c r="H71" s="175"/>
      <c r="I71" s="175"/>
      <c r="J71" s="176">
        <f>J191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110</v>
      </c>
      <c r="E72" s="175"/>
      <c r="F72" s="175"/>
      <c r="G72" s="175"/>
      <c r="H72" s="175"/>
      <c r="I72" s="175"/>
      <c r="J72" s="176">
        <f>J199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111</v>
      </c>
      <c r="E73" s="175"/>
      <c r="F73" s="175"/>
      <c r="G73" s="175"/>
      <c r="H73" s="175"/>
      <c r="I73" s="175"/>
      <c r="J73" s="176">
        <f>J207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112</v>
      </c>
      <c r="E74" s="175"/>
      <c r="F74" s="175"/>
      <c r="G74" s="175"/>
      <c r="H74" s="175"/>
      <c r="I74" s="175"/>
      <c r="J74" s="176">
        <f>J216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113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6.25" customHeight="1">
      <c r="A84" s="39"/>
      <c r="B84" s="40"/>
      <c r="C84" s="41"/>
      <c r="D84" s="41"/>
      <c r="E84" s="161" t="str">
        <f>E7</f>
        <v>ZŠ F-M, Lískovec 320 – hydroizolace spodní stavby - dodatek č. 02</v>
      </c>
      <c r="F84" s="33"/>
      <c r="G84" s="33"/>
      <c r="H84" s="33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92</v>
      </c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 01.4 - Dešťová kanalizace pod jídelnou</v>
      </c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>K Sedlištím 320, Lískovec, 738 01</v>
      </c>
      <c r="G88" s="41"/>
      <c r="H88" s="41"/>
      <c r="I88" s="33" t="s">
        <v>23</v>
      </c>
      <c r="J88" s="73" t="str">
        <f>IF(J12="","",J12)</f>
        <v>15. 1. 2024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>Statutární město Frýdek-Místek</v>
      </c>
      <c r="G90" s="41"/>
      <c r="H90" s="41"/>
      <c r="I90" s="33" t="s">
        <v>31</v>
      </c>
      <c r="J90" s="37" t="str">
        <f>E21</f>
        <v>BENEPRO, a.s.</v>
      </c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33" t="s">
        <v>34</v>
      </c>
      <c r="J91" s="37" t="str">
        <f>E24</f>
        <v>BENEPRO, a.s.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8"/>
      <c r="B93" s="179"/>
      <c r="C93" s="180" t="s">
        <v>114</v>
      </c>
      <c r="D93" s="181" t="s">
        <v>56</v>
      </c>
      <c r="E93" s="181" t="s">
        <v>52</v>
      </c>
      <c r="F93" s="181" t="s">
        <v>53</v>
      </c>
      <c r="G93" s="181" t="s">
        <v>115</v>
      </c>
      <c r="H93" s="181" t="s">
        <v>116</v>
      </c>
      <c r="I93" s="181" t="s">
        <v>117</v>
      </c>
      <c r="J93" s="181" t="s">
        <v>96</v>
      </c>
      <c r="K93" s="182" t="s">
        <v>118</v>
      </c>
      <c r="L93" s="183"/>
      <c r="M93" s="93" t="s">
        <v>19</v>
      </c>
      <c r="N93" s="94" t="s">
        <v>41</v>
      </c>
      <c r="O93" s="94" t="s">
        <v>119</v>
      </c>
      <c r="P93" s="94" t="s">
        <v>120</v>
      </c>
      <c r="Q93" s="94" t="s">
        <v>121</v>
      </c>
      <c r="R93" s="94" t="s">
        <v>122</v>
      </c>
      <c r="S93" s="94" t="s">
        <v>123</v>
      </c>
      <c r="T93" s="95" t="s">
        <v>124</v>
      </c>
      <c r="U93" s="178"/>
      <c r="V93" s="178"/>
      <c r="W93" s="178"/>
      <c r="X93" s="178"/>
      <c r="Y93" s="178"/>
      <c r="Z93" s="178"/>
      <c r="AA93" s="178"/>
      <c r="AB93" s="178"/>
      <c r="AC93" s="178"/>
      <c r="AD93" s="178"/>
      <c r="AE93" s="178"/>
    </row>
    <row r="94" s="2" customFormat="1" ht="22.8" customHeight="1">
      <c r="A94" s="39"/>
      <c r="B94" s="40"/>
      <c r="C94" s="100" t="s">
        <v>125</v>
      </c>
      <c r="D94" s="41"/>
      <c r="E94" s="41"/>
      <c r="F94" s="41"/>
      <c r="G94" s="41"/>
      <c r="H94" s="41"/>
      <c r="I94" s="41"/>
      <c r="J94" s="184">
        <f>BK94</f>
        <v>0</v>
      </c>
      <c r="K94" s="41"/>
      <c r="L94" s="45"/>
      <c r="M94" s="96"/>
      <c r="N94" s="185"/>
      <c r="O94" s="97"/>
      <c r="P94" s="186">
        <f>P95+P178+P184</f>
        <v>0</v>
      </c>
      <c r="Q94" s="97"/>
      <c r="R94" s="186">
        <f>R95+R178+R184</f>
        <v>9.5180436999999998</v>
      </c>
      <c r="S94" s="97"/>
      <c r="T94" s="187">
        <f>T95+T178+T184</f>
        <v>1.4835400000000001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70</v>
      </c>
      <c r="AU94" s="18" t="s">
        <v>97</v>
      </c>
      <c r="BK94" s="188">
        <f>BK95+BK178+BK184</f>
        <v>0</v>
      </c>
    </row>
    <row r="95" s="12" customFormat="1" ht="25.92" customHeight="1">
      <c r="A95" s="12"/>
      <c r="B95" s="189"/>
      <c r="C95" s="190"/>
      <c r="D95" s="191" t="s">
        <v>70</v>
      </c>
      <c r="E95" s="192" t="s">
        <v>126</v>
      </c>
      <c r="F95" s="192" t="s">
        <v>127</v>
      </c>
      <c r="G95" s="190"/>
      <c r="H95" s="190"/>
      <c r="I95" s="193"/>
      <c r="J95" s="194">
        <f>BK95</f>
        <v>0</v>
      </c>
      <c r="K95" s="190"/>
      <c r="L95" s="195"/>
      <c r="M95" s="196"/>
      <c r="N95" s="197"/>
      <c r="O95" s="197"/>
      <c r="P95" s="198">
        <f>P96+P126+P135+P140+P146+P156+P175</f>
        <v>0</v>
      </c>
      <c r="Q95" s="197"/>
      <c r="R95" s="198">
        <f>R96+R126+R135+R140+R146+R156+R175</f>
        <v>9.3842356999999996</v>
      </c>
      <c r="S95" s="197"/>
      <c r="T95" s="199">
        <f>T96+T126+T135+T140+T146+T156+T175</f>
        <v>1.3367800000000001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79</v>
      </c>
      <c r="AT95" s="201" t="s">
        <v>70</v>
      </c>
      <c r="AU95" s="201" t="s">
        <v>71</v>
      </c>
      <c r="AY95" s="200" t="s">
        <v>128</v>
      </c>
      <c r="BK95" s="202">
        <f>BK96+BK126+BK135+BK140+BK146+BK156+BK175</f>
        <v>0</v>
      </c>
    </row>
    <row r="96" s="12" customFormat="1" ht="22.8" customHeight="1">
      <c r="A96" s="12"/>
      <c r="B96" s="189"/>
      <c r="C96" s="190"/>
      <c r="D96" s="191" t="s">
        <v>70</v>
      </c>
      <c r="E96" s="203" t="s">
        <v>79</v>
      </c>
      <c r="F96" s="203" t="s">
        <v>129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SUM(P97:P125)</f>
        <v>0</v>
      </c>
      <c r="Q96" s="197"/>
      <c r="R96" s="198">
        <f>SUM(R97:R125)</f>
        <v>6.4980000000000002</v>
      </c>
      <c r="S96" s="197"/>
      <c r="T96" s="199">
        <f>SUM(T97:T125)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79</v>
      </c>
      <c r="AT96" s="201" t="s">
        <v>70</v>
      </c>
      <c r="AU96" s="201" t="s">
        <v>79</v>
      </c>
      <c r="AY96" s="200" t="s">
        <v>128</v>
      </c>
      <c r="BK96" s="202">
        <f>SUM(BK97:BK125)</f>
        <v>0</v>
      </c>
    </row>
    <row r="97" s="2" customFormat="1" ht="37.8" customHeight="1">
      <c r="A97" s="39"/>
      <c r="B97" s="40"/>
      <c r="C97" s="205" t="s">
        <v>79</v>
      </c>
      <c r="D97" s="205" t="s">
        <v>130</v>
      </c>
      <c r="E97" s="206" t="s">
        <v>131</v>
      </c>
      <c r="F97" s="207" t="s">
        <v>132</v>
      </c>
      <c r="G97" s="208" t="s">
        <v>133</v>
      </c>
      <c r="H97" s="209">
        <v>1.9199999999999999</v>
      </c>
      <c r="I97" s="210"/>
      <c r="J97" s="211">
        <f>ROUND(I97*H97,2)</f>
        <v>0</v>
      </c>
      <c r="K97" s="207" t="s">
        <v>134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135</v>
      </c>
      <c r="AT97" s="216" t="s">
        <v>130</v>
      </c>
      <c r="AU97" s="216" t="s">
        <v>81</v>
      </c>
      <c r="AY97" s="18" t="s">
        <v>128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135</v>
      </c>
      <c r="BM97" s="216" t="s">
        <v>136</v>
      </c>
    </row>
    <row r="98" s="2" customFormat="1">
      <c r="A98" s="39"/>
      <c r="B98" s="40"/>
      <c r="C98" s="41"/>
      <c r="D98" s="218" t="s">
        <v>137</v>
      </c>
      <c r="E98" s="41"/>
      <c r="F98" s="219" t="s">
        <v>138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137</v>
      </c>
      <c r="AU98" s="18" t="s">
        <v>81</v>
      </c>
    </row>
    <row r="99" s="2" customFormat="1">
      <c r="A99" s="39"/>
      <c r="B99" s="40"/>
      <c r="C99" s="41"/>
      <c r="D99" s="223" t="s">
        <v>139</v>
      </c>
      <c r="E99" s="41"/>
      <c r="F99" s="224" t="s">
        <v>140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81</v>
      </c>
    </row>
    <row r="100" s="13" customFormat="1">
      <c r="A100" s="13"/>
      <c r="B100" s="225"/>
      <c r="C100" s="226"/>
      <c r="D100" s="223" t="s">
        <v>141</v>
      </c>
      <c r="E100" s="227" t="s">
        <v>19</v>
      </c>
      <c r="F100" s="228" t="s">
        <v>142</v>
      </c>
      <c r="G100" s="226"/>
      <c r="H100" s="229">
        <v>1.9199999999999999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141</v>
      </c>
      <c r="AU100" s="235" t="s">
        <v>81</v>
      </c>
      <c r="AV100" s="13" t="s">
        <v>81</v>
      </c>
      <c r="AW100" s="13" t="s">
        <v>33</v>
      </c>
      <c r="AX100" s="13" t="s">
        <v>79</v>
      </c>
      <c r="AY100" s="235" t="s">
        <v>128</v>
      </c>
    </row>
    <row r="101" s="2" customFormat="1" ht="37.8" customHeight="1">
      <c r="A101" s="39"/>
      <c r="B101" s="40"/>
      <c r="C101" s="205" t="s">
        <v>81</v>
      </c>
      <c r="D101" s="205" t="s">
        <v>130</v>
      </c>
      <c r="E101" s="206" t="s">
        <v>143</v>
      </c>
      <c r="F101" s="207" t="s">
        <v>144</v>
      </c>
      <c r="G101" s="208" t="s">
        <v>133</v>
      </c>
      <c r="H101" s="209">
        <v>1.9199999999999999</v>
      </c>
      <c r="I101" s="210"/>
      <c r="J101" s="211">
        <f>ROUND(I101*H101,2)</f>
        <v>0</v>
      </c>
      <c r="K101" s="207" t="s">
        <v>134</v>
      </c>
      <c r="L101" s="45"/>
      <c r="M101" s="212" t="s">
        <v>19</v>
      </c>
      <c r="N101" s="213" t="s">
        <v>42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135</v>
      </c>
      <c r="AT101" s="216" t="s">
        <v>130</v>
      </c>
      <c r="AU101" s="216" t="s">
        <v>81</v>
      </c>
      <c r="AY101" s="18" t="s">
        <v>128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79</v>
      </c>
      <c r="BK101" s="217">
        <f>ROUND(I101*H101,2)</f>
        <v>0</v>
      </c>
      <c r="BL101" s="18" t="s">
        <v>135</v>
      </c>
      <c r="BM101" s="216" t="s">
        <v>145</v>
      </c>
    </row>
    <row r="102" s="2" customFormat="1">
      <c r="A102" s="39"/>
      <c r="B102" s="40"/>
      <c r="C102" s="41"/>
      <c r="D102" s="218" t="s">
        <v>137</v>
      </c>
      <c r="E102" s="41"/>
      <c r="F102" s="219" t="s">
        <v>146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137</v>
      </c>
      <c r="AU102" s="18" t="s">
        <v>81</v>
      </c>
    </row>
    <row r="103" s="2" customFormat="1" ht="62.7" customHeight="1">
      <c r="A103" s="39"/>
      <c r="B103" s="40"/>
      <c r="C103" s="205" t="s">
        <v>147</v>
      </c>
      <c r="D103" s="205" t="s">
        <v>130</v>
      </c>
      <c r="E103" s="206" t="s">
        <v>148</v>
      </c>
      <c r="F103" s="207" t="s">
        <v>149</v>
      </c>
      <c r="G103" s="208" t="s">
        <v>133</v>
      </c>
      <c r="H103" s="209">
        <v>1.9199999999999999</v>
      </c>
      <c r="I103" s="210"/>
      <c r="J103" s="211">
        <f>ROUND(I103*H103,2)</f>
        <v>0</v>
      </c>
      <c r="K103" s="207" t="s">
        <v>134</v>
      </c>
      <c r="L103" s="45"/>
      <c r="M103" s="212" t="s">
        <v>19</v>
      </c>
      <c r="N103" s="213" t="s">
        <v>42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135</v>
      </c>
      <c r="AT103" s="216" t="s">
        <v>130</v>
      </c>
      <c r="AU103" s="216" t="s">
        <v>81</v>
      </c>
      <c r="AY103" s="18" t="s">
        <v>128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79</v>
      </c>
      <c r="BK103" s="217">
        <f>ROUND(I103*H103,2)</f>
        <v>0</v>
      </c>
      <c r="BL103" s="18" t="s">
        <v>135</v>
      </c>
      <c r="BM103" s="216" t="s">
        <v>150</v>
      </c>
    </row>
    <row r="104" s="2" customFormat="1">
      <c r="A104" s="39"/>
      <c r="B104" s="40"/>
      <c r="C104" s="41"/>
      <c r="D104" s="218" t="s">
        <v>137</v>
      </c>
      <c r="E104" s="41"/>
      <c r="F104" s="219" t="s">
        <v>151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137</v>
      </c>
      <c r="AU104" s="18" t="s">
        <v>81</v>
      </c>
    </row>
    <row r="105" s="2" customFormat="1">
      <c r="A105" s="39"/>
      <c r="B105" s="40"/>
      <c r="C105" s="41"/>
      <c r="D105" s="223" t="s">
        <v>139</v>
      </c>
      <c r="E105" s="41"/>
      <c r="F105" s="224" t="s">
        <v>152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81</v>
      </c>
    </row>
    <row r="106" s="2" customFormat="1" ht="44.25" customHeight="1">
      <c r="A106" s="39"/>
      <c r="B106" s="40"/>
      <c r="C106" s="205" t="s">
        <v>135</v>
      </c>
      <c r="D106" s="205" t="s">
        <v>130</v>
      </c>
      <c r="E106" s="206" t="s">
        <v>153</v>
      </c>
      <c r="F106" s="207" t="s">
        <v>154</v>
      </c>
      <c r="G106" s="208" t="s">
        <v>133</v>
      </c>
      <c r="H106" s="209">
        <v>1.9199999999999999</v>
      </c>
      <c r="I106" s="210"/>
      <c r="J106" s="211">
        <f>ROUND(I106*H106,2)</f>
        <v>0</v>
      </c>
      <c r="K106" s="207" t="s">
        <v>134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135</v>
      </c>
      <c r="AT106" s="216" t="s">
        <v>130</v>
      </c>
      <c r="AU106" s="216" t="s">
        <v>81</v>
      </c>
      <c r="AY106" s="18" t="s">
        <v>128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135</v>
      </c>
      <c r="BM106" s="216" t="s">
        <v>155</v>
      </c>
    </row>
    <row r="107" s="2" customFormat="1">
      <c r="A107" s="39"/>
      <c r="B107" s="40"/>
      <c r="C107" s="41"/>
      <c r="D107" s="218" t="s">
        <v>137</v>
      </c>
      <c r="E107" s="41"/>
      <c r="F107" s="219" t="s">
        <v>156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137</v>
      </c>
      <c r="AU107" s="18" t="s">
        <v>81</v>
      </c>
    </row>
    <row r="108" s="2" customFormat="1">
      <c r="A108" s="39"/>
      <c r="B108" s="40"/>
      <c r="C108" s="41"/>
      <c r="D108" s="223" t="s">
        <v>139</v>
      </c>
      <c r="E108" s="41"/>
      <c r="F108" s="224" t="s">
        <v>140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139</v>
      </c>
      <c r="AU108" s="18" t="s">
        <v>81</v>
      </c>
    </row>
    <row r="109" s="2" customFormat="1" ht="44.25" customHeight="1">
      <c r="A109" s="39"/>
      <c r="B109" s="40"/>
      <c r="C109" s="205" t="s">
        <v>157</v>
      </c>
      <c r="D109" s="205" t="s">
        <v>130</v>
      </c>
      <c r="E109" s="206" t="s">
        <v>158</v>
      </c>
      <c r="F109" s="207" t="s">
        <v>159</v>
      </c>
      <c r="G109" s="208" t="s">
        <v>160</v>
      </c>
      <c r="H109" s="209">
        <v>3.6480000000000001</v>
      </c>
      <c r="I109" s="210"/>
      <c r="J109" s="211">
        <f>ROUND(I109*H109,2)</f>
        <v>0</v>
      </c>
      <c r="K109" s="207" t="s">
        <v>134</v>
      </c>
      <c r="L109" s="45"/>
      <c r="M109" s="212" t="s">
        <v>19</v>
      </c>
      <c r="N109" s="213" t="s">
        <v>42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135</v>
      </c>
      <c r="AT109" s="216" t="s">
        <v>130</v>
      </c>
      <c r="AU109" s="216" t="s">
        <v>81</v>
      </c>
      <c r="AY109" s="18" t="s">
        <v>128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79</v>
      </c>
      <c r="BK109" s="217">
        <f>ROUND(I109*H109,2)</f>
        <v>0</v>
      </c>
      <c r="BL109" s="18" t="s">
        <v>135</v>
      </c>
      <c r="BM109" s="216" t="s">
        <v>161</v>
      </c>
    </row>
    <row r="110" s="2" customFormat="1">
      <c r="A110" s="39"/>
      <c r="B110" s="40"/>
      <c r="C110" s="41"/>
      <c r="D110" s="218" t="s">
        <v>137</v>
      </c>
      <c r="E110" s="41"/>
      <c r="F110" s="219" t="s">
        <v>162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137</v>
      </c>
      <c r="AU110" s="18" t="s">
        <v>81</v>
      </c>
    </row>
    <row r="111" s="2" customFormat="1">
      <c r="A111" s="39"/>
      <c r="B111" s="40"/>
      <c r="C111" s="41"/>
      <c r="D111" s="223" t="s">
        <v>139</v>
      </c>
      <c r="E111" s="41"/>
      <c r="F111" s="224" t="s">
        <v>163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139</v>
      </c>
      <c r="AU111" s="18" t="s">
        <v>81</v>
      </c>
    </row>
    <row r="112" s="13" customFormat="1">
      <c r="A112" s="13"/>
      <c r="B112" s="225"/>
      <c r="C112" s="226"/>
      <c r="D112" s="223" t="s">
        <v>141</v>
      </c>
      <c r="E112" s="226"/>
      <c r="F112" s="228" t="s">
        <v>164</v>
      </c>
      <c r="G112" s="226"/>
      <c r="H112" s="229">
        <v>3.6480000000000001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141</v>
      </c>
      <c r="AU112" s="235" t="s">
        <v>81</v>
      </c>
      <c r="AV112" s="13" t="s">
        <v>81</v>
      </c>
      <c r="AW112" s="13" t="s">
        <v>4</v>
      </c>
      <c r="AX112" s="13" t="s">
        <v>79</v>
      </c>
      <c r="AY112" s="235" t="s">
        <v>128</v>
      </c>
    </row>
    <row r="113" s="2" customFormat="1" ht="37.8" customHeight="1">
      <c r="A113" s="39"/>
      <c r="B113" s="40"/>
      <c r="C113" s="205" t="s">
        <v>165</v>
      </c>
      <c r="D113" s="205" t="s">
        <v>130</v>
      </c>
      <c r="E113" s="206" t="s">
        <v>166</v>
      </c>
      <c r="F113" s="207" t="s">
        <v>167</v>
      </c>
      <c r="G113" s="208" t="s">
        <v>133</v>
      </c>
      <c r="H113" s="209">
        <v>1.9199999999999999</v>
      </c>
      <c r="I113" s="210"/>
      <c r="J113" s="211">
        <f>ROUND(I113*H113,2)</f>
        <v>0</v>
      </c>
      <c r="K113" s="207" t="s">
        <v>134</v>
      </c>
      <c r="L113" s="45"/>
      <c r="M113" s="212" t="s">
        <v>19</v>
      </c>
      <c r="N113" s="213" t="s">
        <v>42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135</v>
      </c>
      <c r="AT113" s="216" t="s">
        <v>130</v>
      </c>
      <c r="AU113" s="216" t="s">
        <v>81</v>
      </c>
      <c r="AY113" s="18" t="s">
        <v>128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79</v>
      </c>
      <c r="BK113" s="217">
        <f>ROUND(I113*H113,2)</f>
        <v>0</v>
      </c>
      <c r="BL113" s="18" t="s">
        <v>135</v>
      </c>
      <c r="BM113" s="216" t="s">
        <v>168</v>
      </c>
    </row>
    <row r="114" s="2" customFormat="1">
      <c r="A114" s="39"/>
      <c r="B114" s="40"/>
      <c r="C114" s="41"/>
      <c r="D114" s="218" t="s">
        <v>137</v>
      </c>
      <c r="E114" s="41"/>
      <c r="F114" s="219" t="s">
        <v>169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137</v>
      </c>
      <c r="AU114" s="18" t="s">
        <v>81</v>
      </c>
    </row>
    <row r="115" s="2" customFormat="1" ht="44.25" customHeight="1">
      <c r="A115" s="39"/>
      <c r="B115" s="40"/>
      <c r="C115" s="205" t="s">
        <v>170</v>
      </c>
      <c r="D115" s="205" t="s">
        <v>130</v>
      </c>
      <c r="E115" s="206" t="s">
        <v>171</v>
      </c>
      <c r="F115" s="207" t="s">
        <v>172</v>
      </c>
      <c r="G115" s="208" t="s">
        <v>133</v>
      </c>
      <c r="H115" s="209">
        <v>1.9199999999999999</v>
      </c>
      <c r="I115" s="210"/>
      <c r="J115" s="211">
        <f>ROUND(I115*H115,2)</f>
        <v>0</v>
      </c>
      <c r="K115" s="207" t="s">
        <v>134</v>
      </c>
      <c r="L115" s="45"/>
      <c r="M115" s="212" t="s">
        <v>19</v>
      </c>
      <c r="N115" s="213" t="s">
        <v>42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135</v>
      </c>
      <c r="AT115" s="216" t="s">
        <v>130</v>
      </c>
      <c r="AU115" s="216" t="s">
        <v>81</v>
      </c>
      <c r="AY115" s="18" t="s">
        <v>128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79</v>
      </c>
      <c r="BK115" s="217">
        <f>ROUND(I115*H115,2)</f>
        <v>0</v>
      </c>
      <c r="BL115" s="18" t="s">
        <v>135</v>
      </c>
      <c r="BM115" s="216" t="s">
        <v>173</v>
      </c>
    </row>
    <row r="116" s="2" customFormat="1">
      <c r="A116" s="39"/>
      <c r="B116" s="40"/>
      <c r="C116" s="41"/>
      <c r="D116" s="218" t="s">
        <v>137</v>
      </c>
      <c r="E116" s="41"/>
      <c r="F116" s="219" t="s">
        <v>174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137</v>
      </c>
      <c r="AU116" s="18" t="s">
        <v>81</v>
      </c>
    </row>
    <row r="117" s="2" customFormat="1" ht="16.5" customHeight="1">
      <c r="A117" s="39"/>
      <c r="B117" s="40"/>
      <c r="C117" s="236" t="s">
        <v>175</v>
      </c>
      <c r="D117" s="236" t="s">
        <v>176</v>
      </c>
      <c r="E117" s="237" t="s">
        <v>177</v>
      </c>
      <c r="F117" s="238" t="s">
        <v>178</v>
      </c>
      <c r="G117" s="239" t="s">
        <v>160</v>
      </c>
      <c r="H117" s="240">
        <v>3.6480000000000001</v>
      </c>
      <c r="I117" s="241"/>
      <c r="J117" s="242">
        <f>ROUND(I117*H117,2)</f>
        <v>0</v>
      </c>
      <c r="K117" s="238" t="s">
        <v>134</v>
      </c>
      <c r="L117" s="243"/>
      <c r="M117" s="244" t="s">
        <v>19</v>
      </c>
      <c r="N117" s="245" t="s">
        <v>42</v>
      </c>
      <c r="O117" s="85"/>
      <c r="P117" s="214">
        <f>O117*H117</f>
        <v>0</v>
      </c>
      <c r="Q117" s="214">
        <v>1</v>
      </c>
      <c r="R117" s="214">
        <f>Q117*H117</f>
        <v>3.6480000000000001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175</v>
      </c>
      <c r="AT117" s="216" t="s">
        <v>176</v>
      </c>
      <c r="AU117" s="216" t="s">
        <v>81</v>
      </c>
      <c r="AY117" s="18" t="s">
        <v>128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135</v>
      </c>
      <c r="BM117" s="216" t="s">
        <v>179</v>
      </c>
    </row>
    <row r="118" s="2" customFormat="1">
      <c r="A118" s="39"/>
      <c r="B118" s="40"/>
      <c r="C118" s="41"/>
      <c r="D118" s="223" t="s">
        <v>139</v>
      </c>
      <c r="E118" s="41"/>
      <c r="F118" s="224" t="s">
        <v>180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139</v>
      </c>
      <c r="AU118" s="18" t="s">
        <v>81</v>
      </c>
    </row>
    <row r="119" s="13" customFormat="1">
      <c r="A119" s="13"/>
      <c r="B119" s="225"/>
      <c r="C119" s="226"/>
      <c r="D119" s="223" t="s">
        <v>141</v>
      </c>
      <c r="E119" s="226"/>
      <c r="F119" s="228" t="s">
        <v>164</v>
      </c>
      <c r="G119" s="226"/>
      <c r="H119" s="229">
        <v>3.6480000000000001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141</v>
      </c>
      <c r="AU119" s="235" t="s">
        <v>81</v>
      </c>
      <c r="AV119" s="13" t="s">
        <v>81</v>
      </c>
      <c r="AW119" s="13" t="s">
        <v>4</v>
      </c>
      <c r="AX119" s="13" t="s">
        <v>79</v>
      </c>
      <c r="AY119" s="235" t="s">
        <v>128</v>
      </c>
    </row>
    <row r="120" s="2" customFormat="1" ht="66.75" customHeight="1">
      <c r="A120" s="39"/>
      <c r="B120" s="40"/>
      <c r="C120" s="205" t="s">
        <v>181</v>
      </c>
      <c r="D120" s="205" t="s">
        <v>130</v>
      </c>
      <c r="E120" s="206" t="s">
        <v>182</v>
      </c>
      <c r="F120" s="207" t="s">
        <v>183</v>
      </c>
      <c r="G120" s="208" t="s">
        <v>133</v>
      </c>
      <c r="H120" s="209">
        <v>1.5</v>
      </c>
      <c r="I120" s="210"/>
      <c r="J120" s="211">
        <f>ROUND(I120*H120,2)</f>
        <v>0</v>
      </c>
      <c r="K120" s="207" t="s">
        <v>134</v>
      </c>
      <c r="L120" s="45"/>
      <c r="M120" s="212" t="s">
        <v>19</v>
      </c>
      <c r="N120" s="213" t="s">
        <v>42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135</v>
      </c>
      <c r="AT120" s="216" t="s">
        <v>130</v>
      </c>
      <c r="AU120" s="216" t="s">
        <v>81</v>
      </c>
      <c r="AY120" s="18" t="s">
        <v>128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79</v>
      </c>
      <c r="BK120" s="217">
        <f>ROUND(I120*H120,2)</f>
        <v>0</v>
      </c>
      <c r="BL120" s="18" t="s">
        <v>135</v>
      </c>
      <c r="BM120" s="216" t="s">
        <v>184</v>
      </c>
    </row>
    <row r="121" s="2" customFormat="1">
      <c r="A121" s="39"/>
      <c r="B121" s="40"/>
      <c r="C121" s="41"/>
      <c r="D121" s="218" t="s">
        <v>137</v>
      </c>
      <c r="E121" s="41"/>
      <c r="F121" s="219" t="s">
        <v>185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137</v>
      </c>
      <c r="AU121" s="18" t="s">
        <v>81</v>
      </c>
    </row>
    <row r="122" s="2" customFormat="1">
      <c r="A122" s="39"/>
      <c r="B122" s="40"/>
      <c r="C122" s="41"/>
      <c r="D122" s="223" t="s">
        <v>139</v>
      </c>
      <c r="E122" s="41"/>
      <c r="F122" s="224" t="s">
        <v>140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81</v>
      </c>
    </row>
    <row r="123" s="2" customFormat="1" ht="16.5" customHeight="1">
      <c r="A123" s="39"/>
      <c r="B123" s="40"/>
      <c r="C123" s="236" t="s">
        <v>186</v>
      </c>
      <c r="D123" s="236" t="s">
        <v>176</v>
      </c>
      <c r="E123" s="237" t="s">
        <v>187</v>
      </c>
      <c r="F123" s="238" t="s">
        <v>188</v>
      </c>
      <c r="G123" s="239" t="s">
        <v>160</v>
      </c>
      <c r="H123" s="240">
        <v>2.8500000000000001</v>
      </c>
      <c r="I123" s="241"/>
      <c r="J123" s="242">
        <f>ROUND(I123*H123,2)</f>
        <v>0</v>
      </c>
      <c r="K123" s="238" t="s">
        <v>134</v>
      </c>
      <c r="L123" s="243"/>
      <c r="M123" s="244" t="s">
        <v>19</v>
      </c>
      <c r="N123" s="245" t="s">
        <v>42</v>
      </c>
      <c r="O123" s="85"/>
      <c r="P123" s="214">
        <f>O123*H123</f>
        <v>0</v>
      </c>
      <c r="Q123" s="214">
        <v>1</v>
      </c>
      <c r="R123" s="214">
        <f>Q123*H123</f>
        <v>2.8500000000000001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175</v>
      </c>
      <c r="AT123" s="216" t="s">
        <v>176</v>
      </c>
      <c r="AU123" s="216" t="s">
        <v>81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135</v>
      </c>
      <c r="BM123" s="216" t="s">
        <v>189</v>
      </c>
    </row>
    <row r="124" s="2" customFormat="1">
      <c r="A124" s="39"/>
      <c r="B124" s="40"/>
      <c r="C124" s="41"/>
      <c r="D124" s="223" t="s">
        <v>139</v>
      </c>
      <c r="E124" s="41"/>
      <c r="F124" s="224" t="s">
        <v>190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139</v>
      </c>
      <c r="AU124" s="18" t="s">
        <v>81</v>
      </c>
    </row>
    <row r="125" s="13" customFormat="1">
      <c r="A125" s="13"/>
      <c r="B125" s="225"/>
      <c r="C125" s="226"/>
      <c r="D125" s="223" t="s">
        <v>141</v>
      </c>
      <c r="E125" s="226"/>
      <c r="F125" s="228" t="s">
        <v>191</v>
      </c>
      <c r="G125" s="226"/>
      <c r="H125" s="229">
        <v>2.8500000000000001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141</v>
      </c>
      <c r="AU125" s="235" t="s">
        <v>81</v>
      </c>
      <c r="AV125" s="13" t="s">
        <v>81</v>
      </c>
      <c r="AW125" s="13" t="s">
        <v>4</v>
      </c>
      <c r="AX125" s="13" t="s">
        <v>79</v>
      </c>
      <c r="AY125" s="235" t="s">
        <v>128</v>
      </c>
    </row>
    <row r="126" s="12" customFormat="1" ht="22.8" customHeight="1">
      <c r="A126" s="12"/>
      <c r="B126" s="189"/>
      <c r="C126" s="190"/>
      <c r="D126" s="191" t="s">
        <v>70</v>
      </c>
      <c r="E126" s="203" t="s">
        <v>81</v>
      </c>
      <c r="F126" s="203" t="s">
        <v>192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SUM(P127:P134)</f>
        <v>0</v>
      </c>
      <c r="Q126" s="197"/>
      <c r="R126" s="198">
        <f>SUM(R127:R134)</f>
        <v>0.37586570000000002</v>
      </c>
      <c r="S126" s="197"/>
      <c r="T126" s="199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79</v>
      </c>
      <c r="AT126" s="201" t="s">
        <v>70</v>
      </c>
      <c r="AU126" s="201" t="s">
        <v>79</v>
      </c>
      <c r="AY126" s="200" t="s">
        <v>128</v>
      </c>
      <c r="BK126" s="202">
        <f>SUM(BK127:BK134)</f>
        <v>0</v>
      </c>
    </row>
    <row r="127" s="2" customFormat="1" ht="24.15" customHeight="1">
      <c r="A127" s="39"/>
      <c r="B127" s="40"/>
      <c r="C127" s="205" t="s">
        <v>193</v>
      </c>
      <c r="D127" s="205" t="s">
        <v>130</v>
      </c>
      <c r="E127" s="206" t="s">
        <v>194</v>
      </c>
      <c r="F127" s="207" t="s">
        <v>195</v>
      </c>
      <c r="G127" s="208" t="s">
        <v>133</v>
      </c>
      <c r="H127" s="209">
        <v>0.050000000000000003</v>
      </c>
      <c r="I127" s="210"/>
      <c r="J127" s="211">
        <f>ROUND(I127*H127,2)</f>
        <v>0</v>
      </c>
      <c r="K127" s="207" t="s">
        <v>134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2.3010199999999998</v>
      </c>
      <c r="R127" s="214">
        <f>Q127*H127</f>
        <v>0.115051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135</v>
      </c>
      <c r="AT127" s="216" t="s">
        <v>130</v>
      </c>
      <c r="AU127" s="216" t="s">
        <v>81</v>
      </c>
      <c r="AY127" s="18" t="s">
        <v>128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135</v>
      </c>
      <c r="BM127" s="216" t="s">
        <v>196</v>
      </c>
    </row>
    <row r="128" s="2" customFormat="1">
      <c r="A128" s="39"/>
      <c r="B128" s="40"/>
      <c r="C128" s="41"/>
      <c r="D128" s="218" t="s">
        <v>137</v>
      </c>
      <c r="E128" s="41"/>
      <c r="F128" s="219" t="s">
        <v>197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137</v>
      </c>
      <c r="AU128" s="18" t="s">
        <v>81</v>
      </c>
    </row>
    <row r="129" s="13" customFormat="1">
      <c r="A129" s="13"/>
      <c r="B129" s="225"/>
      <c r="C129" s="226"/>
      <c r="D129" s="223" t="s">
        <v>141</v>
      </c>
      <c r="E129" s="227" t="s">
        <v>19</v>
      </c>
      <c r="F129" s="228" t="s">
        <v>198</v>
      </c>
      <c r="G129" s="226"/>
      <c r="H129" s="229">
        <v>0.050000000000000003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141</v>
      </c>
      <c r="AU129" s="235" t="s">
        <v>81</v>
      </c>
      <c r="AV129" s="13" t="s">
        <v>81</v>
      </c>
      <c r="AW129" s="13" t="s">
        <v>33</v>
      </c>
      <c r="AX129" s="13" t="s">
        <v>79</v>
      </c>
      <c r="AY129" s="235" t="s">
        <v>128</v>
      </c>
    </row>
    <row r="130" s="2" customFormat="1" ht="33" customHeight="1">
      <c r="A130" s="39"/>
      <c r="B130" s="40"/>
      <c r="C130" s="205" t="s">
        <v>199</v>
      </c>
      <c r="D130" s="205" t="s">
        <v>130</v>
      </c>
      <c r="E130" s="206" t="s">
        <v>200</v>
      </c>
      <c r="F130" s="207" t="s">
        <v>201</v>
      </c>
      <c r="G130" s="208" t="s">
        <v>133</v>
      </c>
      <c r="H130" s="209">
        <v>0.10000000000000001</v>
      </c>
      <c r="I130" s="210"/>
      <c r="J130" s="211">
        <f>ROUND(I130*H130,2)</f>
        <v>0</v>
      </c>
      <c r="K130" s="207" t="s">
        <v>134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2.5018699999999998</v>
      </c>
      <c r="R130" s="214">
        <f>Q130*H130</f>
        <v>0.25018699999999999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135</v>
      </c>
      <c r="AT130" s="216" t="s">
        <v>130</v>
      </c>
      <c r="AU130" s="216" t="s">
        <v>81</v>
      </c>
      <c r="AY130" s="18" t="s">
        <v>128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135</v>
      </c>
      <c r="BM130" s="216" t="s">
        <v>202</v>
      </c>
    </row>
    <row r="131" s="2" customFormat="1">
      <c r="A131" s="39"/>
      <c r="B131" s="40"/>
      <c r="C131" s="41"/>
      <c r="D131" s="218" t="s">
        <v>137</v>
      </c>
      <c r="E131" s="41"/>
      <c r="F131" s="219" t="s">
        <v>203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137</v>
      </c>
      <c r="AU131" s="18" t="s">
        <v>81</v>
      </c>
    </row>
    <row r="132" s="13" customFormat="1">
      <c r="A132" s="13"/>
      <c r="B132" s="225"/>
      <c r="C132" s="226"/>
      <c r="D132" s="223" t="s">
        <v>141</v>
      </c>
      <c r="E132" s="227" t="s">
        <v>19</v>
      </c>
      <c r="F132" s="228" t="s">
        <v>204</v>
      </c>
      <c r="G132" s="226"/>
      <c r="H132" s="229">
        <v>0.10000000000000001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141</v>
      </c>
      <c r="AU132" s="235" t="s">
        <v>81</v>
      </c>
      <c r="AV132" s="13" t="s">
        <v>81</v>
      </c>
      <c r="AW132" s="13" t="s">
        <v>33</v>
      </c>
      <c r="AX132" s="13" t="s">
        <v>79</v>
      </c>
      <c r="AY132" s="235" t="s">
        <v>128</v>
      </c>
    </row>
    <row r="133" s="2" customFormat="1" ht="49.05" customHeight="1">
      <c r="A133" s="39"/>
      <c r="B133" s="40"/>
      <c r="C133" s="205" t="s">
        <v>205</v>
      </c>
      <c r="D133" s="205" t="s">
        <v>130</v>
      </c>
      <c r="E133" s="206" t="s">
        <v>206</v>
      </c>
      <c r="F133" s="207" t="s">
        <v>207</v>
      </c>
      <c r="G133" s="208" t="s">
        <v>160</v>
      </c>
      <c r="H133" s="209">
        <v>0.01</v>
      </c>
      <c r="I133" s="210"/>
      <c r="J133" s="211">
        <f>ROUND(I133*H133,2)</f>
        <v>0</v>
      </c>
      <c r="K133" s="207" t="s">
        <v>134</v>
      </c>
      <c r="L133" s="45"/>
      <c r="M133" s="212" t="s">
        <v>19</v>
      </c>
      <c r="N133" s="213" t="s">
        <v>42</v>
      </c>
      <c r="O133" s="85"/>
      <c r="P133" s="214">
        <f>O133*H133</f>
        <v>0</v>
      </c>
      <c r="Q133" s="214">
        <v>1.06277</v>
      </c>
      <c r="R133" s="214">
        <f>Q133*H133</f>
        <v>0.0106277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135</v>
      </c>
      <c r="AT133" s="216" t="s">
        <v>130</v>
      </c>
      <c r="AU133" s="216" t="s">
        <v>81</v>
      </c>
      <c r="AY133" s="18" t="s">
        <v>128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79</v>
      </c>
      <c r="BK133" s="217">
        <f>ROUND(I133*H133,2)</f>
        <v>0</v>
      </c>
      <c r="BL133" s="18" t="s">
        <v>135</v>
      </c>
      <c r="BM133" s="216" t="s">
        <v>208</v>
      </c>
    </row>
    <row r="134" s="2" customFormat="1">
      <c r="A134" s="39"/>
      <c r="B134" s="40"/>
      <c r="C134" s="41"/>
      <c r="D134" s="218" t="s">
        <v>137</v>
      </c>
      <c r="E134" s="41"/>
      <c r="F134" s="219" t="s">
        <v>209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137</v>
      </c>
      <c r="AU134" s="18" t="s">
        <v>81</v>
      </c>
    </row>
    <row r="135" s="12" customFormat="1" ht="22.8" customHeight="1">
      <c r="A135" s="12"/>
      <c r="B135" s="189"/>
      <c r="C135" s="190"/>
      <c r="D135" s="191" t="s">
        <v>70</v>
      </c>
      <c r="E135" s="203" t="s">
        <v>135</v>
      </c>
      <c r="F135" s="203" t="s">
        <v>210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SUM(P136:P139)</f>
        <v>0</v>
      </c>
      <c r="Q135" s="197"/>
      <c r="R135" s="198">
        <f>SUM(R136:R139)</f>
        <v>2.5018699999999998</v>
      </c>
      <c r="S135" s="197"/>
      <c r="T135" s="199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79</v>
      </c>
      <c r="AT135" s="201" t="s">
        <v>70</v>
      </c>
      <c r="AU135" s="201" t="s">
        <v>79</v>
      </c>
      <c r="AY135" s="200" t="s">
        <v>128</v>
      </c>
      <c r="BK135" s="202">
        <f>SUM(BK136:BK139)</f>
        <v>0</v>
      </c>
    </row>
    <row r="136" s="2" customFormat="1" ht="49.05" customHeight="1">
      <c r="A136" s="39"/>
      <c r="B136" s="40"/>
      <c r="C136" s="205" t="s">
        <v>211</v>
      </c>
      <c r="D136" s="205" t="s">
        <v>130</v>
      </c>
      <c r="E136" s="206" t="s">
        <v>212</v>
      </c>
      <c r="F136" s="207" t="s">
        <v>213</v>
      </c>
      <c r="G136" s="208" t="s">
        <v>133</v>
      </c>
      <c r="H136" s="209">
        <v>1</v>
      </c>
      <c r="I136" s="210"/>
      <c r="J136" s="211">
        <f>ROUND(I136*H136,2)</f>
        <v>0</v>
      </c>
      <c r="K136" s="207" t="s">
        <v>134</v>
      </c>
      <c r="L136" s="45"/>
      <c r="M136" s="212" t="s">
        <v>19</v>
      </c>
      <c r="N136" s="213" t="s">
        <v>42</v>
      </c>
      <c r="O136" s="85"/>
      <c r="P136" s="214">
        <f>O136*H136</f>
        <v>0</v>
      </c>
      <c r="Q136" s="214">
        <v>2.5018699999999998</v>
      </c>
      <c r="R136" s="214">
        <f>Q136*H136</f>
        <v>2.5018699999999998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135</v>
      </c>
      <c r="AT136" s="216" t="s">
        <v>130</v>
      </c>
      <c r="AU136" s="216" t="s">
        <v>81</v>
      </c>
      <c r="AY136" s="18" t="s">
        <v>128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79</v>
      </c>
      <c r="BK136" s="217">
        <f>ROUND(I136*H136,2)</f>
        <v>0</v>
      </c>
      <c r="BL136" s="18" t="s">
        <v>135</v>
      </c>
      <c r="BM136" s="216" t="s">
        <v>214</v>
      </c>
    </row>
    <row r="137" s="2" customFormat="1">
      <c r="A137" s="39"/>
      <c r="B137" s="40"/>
      <c r="C137" s="41"/>
      <c r="D137" s="218" t="s">
        <v>137</v>
      </c>
      <c r="E137" s="41"/>
      <c r="F137" s="219" t="s">
        <v>215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137</v>
      </c>
      <c r="AU137" s="18" t="s">
        <v>81</v>
      </c>
    </row>
    <row r="138" s="2" customFormat="1">
      <c r="A138" s="39"/>
      <c r="B138" s="40"/>
      <c r="C138" s="41"/>
      <c r="D138" s="223" t="s">
        <v>139</v>
      </c>
      <c r="E138" s="41"/>
      <c r="F138" s="224" t="s">
        <v>140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81</v>
      </c>
    </row>
    <row r="139" s="13" customFormat="1">
      <c r="A139" s="13"/>
      <c r="B139" s="225"/>
      <c r="C139" s="226"/>
      <c r="D139" s="223" t="s">
        <v>141</v>
      </c>
      <c r="E139" s="227" t="s">
        <v>19</v>
      </c>
      <c r="F139" s="228" t="s">
        <v>216</v>
      </c>
      <c r="G139" s="226"/>
      <c r="H139" s="229">
        <v>1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141</v>
      </c>
      <c r="AU139" s="235" t="s">
        <v>81</v>
      </c>
      <c r="AV139" s="13" t="s">
        <v>81</v>
      </c>
      <c r="AW139" s="13" t="s">
        <v>33</v>
      </c>
      <c r="AX139" s="13" t="s">
        <v>79</v>
      </c>
      <c r="AY139" s="235" t="s">
        <v>128</v>
      </c>
    </row>
    <row r="140" s="12" customFormat="1" ht="22.8" customHeight="1">
      <c r="A140" s="12"/>
      <c r="B140" s="189"/>
      <c r="C140" s="190"/>
      <c r="D140" s="191" t="s">
        <v>70</v>
      </c>
      <c r="E140" s="203" t="s">
        <v>165</v>
      </c>
      <c r="F140" s="203" t="s">
        <v>217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SUM(P141:P145)</f>
        <v>0</v>
      </c>
      <c r="Q140" s="197"/>
      <c r="R140" s="198">
        <f>SUM(R141:R145)</f>
        <v>0.0075000000000000006</v>
      </c>
      <c r="S140" s="197"/>
      <c r="T140" s="199">
        <f>SUM(T141:T145)</f>
        <v>0.74477999999999989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79</v>
      </c>
      <c r="AT140" s="201" t="s">
        <v>70</v>
      </c>
      <c r="AU140" s="201" t="s">
        <v>79</v>
      </c>
      <c r="AY140" s="200" t="s">
        <v>128</v>
      </c>
      <c r="BK140" s="202">
        <f>SUM(BK141:BK145)</f>
        <v>0</v>
      </c>
    </row>
    <row r="141" s="2" customFormat="1" ht="24.15" customHeight="1">
      <c r="A141" s="39"/>
      <c r="B141" s="40"/>
      <c r="C141" s="205" t="s">
        <v>8</v>
      </c>
      <c r="D141" s="205" t="s">
        <v>130</v>
      </c>
      <c r="E141" s="206" t="s">
        <v>218</v>
      </c>
      <c r="F141" s="207" t="s">
        <v>219</v>
      </c>
      <c r="G141" s="208" t="s">
        <v>220</v>
      </c>
      <c r="H141" s="209">
        <v>125</v>
      </c>
      <c r="I141" s="210"/>
      <c r="J141" s="211">
        <f>ROUND(I141*H141,2)</f>
        <v>0</v>
      </c>
      <c r="K141" s="207" t="s">
        <v>134</v>
      </c>
      <c r="L141" s="45"/>
      <c r="M141" s="212" t="s">
        <v>19</v>
      </c>
      <c r="N141" s="213" t="s">
        <v>42</v>
      </c>
      <c r="O141" s="85"/>
      <c r="P141" s="214">
        <f>O141*H141</f>
        <v>0</v>
      </c>
      <c r="Q141" s="214">
        <v>6.0000000000000002E-05</v>
      </c>
      <c r="R141" s="214">
        <f>Q141*H141</f>
        <v>0.0075000000000000006</v>
      </c>
      <c r="S141" s="214">
        <v>6.0000000000000002E-05</v>
      </c>
      <c r="T141" s="215">
        <f>S141*H141</f>
        <v>0.0075000000000000006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135</v>
      </c>
      <c r="AT141" s="216" t="s">
        <v>130</v>
      </c>
      <c r="AU141" s="216" t="s">
        <v>81</v>
      </c>
      <c r="AY141" s="18" t="s">
        <v>128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79</v>
      </c>
      <c r="BK141" s="217">
        <f>ROUND(I141*H141,2)</f>
        <v>0</v>
      </c>
      <c r="BL141" s="18" t="s">
        <v>135</v>
      </c>
      <c r="BM141" s="216" t="s">
        <v>221</v>
      </c>
    </row>
    <row r="142" s="2" customFormat="1">
      <c r="A142" s="39"/>
      <c r="B142" s="40"/>
      <c r="C142" s="41"/>
      <c r="D142" s="218" t="s">
        <v>137</v>
      </c>
      <c r="E142" s="41"/>
      <c r="F142" s="219" t="s">
        <v>222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137</v>
      </c>
      <c r="AU142" s="18" t="s">
        <v>81</v>
      </c>
    </row>
    <row r="143" s="2" customFormat="1" ht="33" customHeight="1">
      <c r="A143" s="39"/>
      <c r="B143" s="40"/>
      <c r="C143" s="205" t="s">
        <v>223</v>
      </c>
      <c r="D143" s="205" t="s">
        <v>130</v>
      </c>
      <c r="E143" s="206" t="s">
        <v>224</v>
      </c>
      <c r="F143" s="207" t="s">
        <v>225</v>
      </c>
      <c r="G143" s="208" t="s">
        <v>133</v>
      </c>
      <c r="H143" s="209">
        <v>0.38400000000000001</v>
      </c>
      <c r="I143" s="210"/>
      <c r="J143" s="211">
        <f>ROUND(I143*H143,2)</f>
        <v>0</v>
      </c>
      <c r="K143" s="207" t="s">
        <v>134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1.9199999999999999</v>
      </c>
      <c r="T143" s="215">
        <f>S143*H143</f>
        <v>0.73727999999999994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135</v>
      </c>
      <c r="AT143" s="216" t="s">
        <v>130</v>
      </c>
      <c r="AU143" s="216" t="s">
        <v>81</v>
      </c>
      <c r="AY143" s="18" t="s">
        <v>128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135</v>
      </c>
      <c r="BM143" s="216" t="s">
        <v>226</v>
      </c>
    </row>
    <row r="144" s="2" customFormat="1">
      <c r="A144" s="39"/>
      <c r="B144" s="40"/>
      <c r="C144" s="41"/>
      <c r="D144" s="218" t="s">
        <v>137</v>
      </c>
      <c r="E144" s="41"/>
      <c r="F144" s="219" t="s">
        <v>227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137</v>
      </c>
      <c r="AU144" s="18" t="s">
        <v>81</v>
      </c>
    </row>
    <row r="145" s="13" customFormat="1">
      <c r="A145" s="13"/>
      <c r="B145" s="225"/>
      <c r="C145" s="226"/>
      <c r="D145" s="223" t="s">
        <v>141</v>
      </c>
      <c r="E145" s="227" t="s">
        <v>19</v>
      </c>
      <c r="F145" s="228" t="s">
        <v>228</v>
      </c>
      <c r="G145" s="226"/>
      <c r="H145" s="229">
        <v>0.38400000000000001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141</v>
      </c>
      <c r="AU145" s="235" t="s">
        <v>81</v>
      </c>
      <c r="AV145" s="13" t="s">
        <v>81</v>
      </c>
      <c r="AW145" s="13" t="s">
        <v>33</v>
      </c>
      <c r="AX145" s="13" t="s">
        <v>79</v>
      </c>
      <c r="AY145" s="235" t="s">
        <v>128</v>
      </c>
    </row>
    <row r="146" s="12" customFormat="1" ht="22.8" customHeight="1">
      <c r="A146" s="12"/>
      <c r="B146" s="189"/>
      <c r="C146" s="190"/>
      <c r="D146" s="191" t="s">
        <v>70</v>
      </c>
      <c r="E146" s="203" t="s">
        <v>181</v>
      </c>
      <c r="F146" s="203" t="s">
        <v>229</v>
      </c>
      <c r="G146" s="190"/>
      <c r="H146" s="190"/>
      <c r="I146" s="193"/>
      <c r="J146" s="204">
        <f>BK146</f>
        <v>0</v>
      </c>
      <c r="K146" s="190"/>
      <c r="L146" s="195"/>
      <c r="M146" s="196"/>
      <c r="N146" s="197"/>
      <c r="O146" s="197"/>
      <c r="P146" s="198">
        <f>SUM(P147:P155)</f>
        <v>0</v>
      </c>
      <c r="Q146" s="197"/>
      <c r="R146" s="198">
        <f>SUM(R147:R155)</f>
        <v>0.001</v>
      </c>
      <c r="S146" s="197"/>
      <c r="T146" s="199">
        <f>SUM(T147:T155)</f>
        <v>0.59200000000000008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0" t="s">
        <v>79</v>
      </c>
      <c r="AT146" s="201" t="s">
        <v>70</v>
      </c>
      <c r="AU146" s="201" t="s">
        <v>79</v>
      </c>
      <c r="AY146" s="200" t="s">
        <v>128</v>
      </c>
      <c r="BK146" s="202">
        <f>SUM(BK147:BK155)</f>
        <v>0</v>
      </c>
    </row>
    <row r="147" s="2" customFormat="1" ht="37.8" customHeight="1">
      <c r="A147" s="39"/>
      <c r="B147" s="40"/>
      <c r="C147" s="205" t="s">
        <v>230</v>
      </c>
      <c r="D147" s="205" t="s">
        <v>130</v>
      </c>
      <c r="E147" s="206" t="s">
        <v>231</v>
      </c>
      <c r="F147" s="207" t="s">
        <v>232</v>
      </c>
      <c r="G147" s="208" t="s">
        <v>233</v>
      </c>
      <c r="H147" s="209">
        <v>25</v>
      </c>
      <c r="I147" s="210"/>
      <c r="J147" s="211">
        <f>ROUND(I147*H147,2)</f>
        <v>0</v>
      </c>
      <c r="K147" s="207" t="s">
        <v>134</v>
      </c>
      <c r="L147" s="45"/>
      <c r="M147" s="212" t="s">
        <v>19</v>
      </c>
      <c r="N147" s="213" t="s">
        <v>42</v>
      </c>
      <c r="O147" s="85"/>
      <c r="P147" s="214">
        <f>O147*H147</f>
        <v>0</v>
      </c>
      <c r="Q147" s="214">
        <v>4.0000000000000003E-05</v>
      </c>
      <c r="R147" s="214">
        <f>Q147*H147</f>
        <v>0.001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135</v>
      </c>
      <c r="AT147" s="216" t="s">
        <v>130</v>
      </c>
      <c r="AU147" s="216" t="s">
        <v>81</v>
      </c>
      <c r="AY147" s="18" t="s">
        <v>128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79</v>
      </c>
      <c r="BK147" s="217">
        <f>ROUND(I147*H147,2)</f>
        <v>0</v>
      </c>
      <c r="BL147" s="18" t="s">
        <v>135</v>
      </c>
      <c r="BM147" s="216" t="s">
        <v>234</v>
      </c>
    </row>
    <row r="148" s="2" customFormat="1">
      <c r="A148" s="39"/>
      <c r="B148" s="40"/>
      <c r="C148" s="41"/>
      <c r="D148" s="218" t="s">
        <v>137</v>
      </c>
      <c r="E148" s="41"/>
      <c r="F148" s="219" t="s">
        <v>235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137</v>
      </c>
      <c r="AU148" s="18" t="s">
        <v>81</v>
      </c>
    </row>
    <row r="149" s="13" customFormat="1">
      <c r="A149" s="13"/>
      <c r="B149" s="225"/>
      <c r="C149" s="226"/>
      <c r="D149" s="223" t="s">
        <v>141</v>
      </c>
      <c r="E149" s="227" t="s">
        <v>19</v>
      </c>
      <c r="F149" s="228" t="s">
        <v>236</v>
      </c>
      <c r="G149" s="226"/>
      <c r="H149" s="229">
        <v>25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141</v>
      </c>
      <c r="AU149" s="235" t="s">
        <v>81</v>
      </c>
      <c r="AV149" s="13" t="s">
        <v>81</v>
      </c>
      <c r="AW149" s="13" t="s">
        <v>33</v>
      </c>
      <c r="AX149" s="13" t="s">
        <v>79</v>
      </c>
      <c r="AY149" s="235" t="s">
        <v>128</v>
      </c>
    </row>
    <row r="150" s="2" customFormat="1" ht="24.15" customHeight="1">
      <c r="A150" s="39"/>
      <c r="B150" s="40"/>
      <c r="C150" s="205" t="s">
        <v>237</v>
      </c>
      <c r="D150" s="205" t="s">
        <v>130</v>
      </c>
      <c r="E150" s="206" t="s">
        <v>238</v>
      </c>
      <c r="F150" s="207" t="s">
        <v>239</v>
      </c>
      <c r="G150" s="208" t="s">
        <v>133</v>
      </c>
      <c r="H150" s="209">
        <v>0.25</v>
      </c>
      <c r="I150" s="210"/>
      <c r="J150" s="211">
        <f>ROUND(I150*H150,2)</f>
        <v>0</v>
      </c>
      <c r="K150" s="207" t="s">
        <v>134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2.2000000000000002</v>
      </c>
      <c r="T150" s="215">
        <f>S150*H150</f>
        <v>0.55000000000000004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135</v>
      </c>
      <c r="AT150" s="216" t="s">
        <v>130</v>
      </c>
      <c r="AU150" s="216" t="s">
        <v>81</v>
      </c>
      <c r="AY150" s="18" t="s">
        <v>128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135</v>
      </c>
      <c r="BM150" s="216" t="s">
        <v>240</v>
      </c>
    </row>
    <row r="151" s="2" customFormat="1">
      <c r="A151" s="39"/>
      <c r="B151" s="40"/>
      <c r="C151" s="41"/>
      <c r="D151" s="218" t="s">
        <v>137</v>
      </c>
      <c r="E151" s="41"/>
      <c r="F151" s="219" t="s">
        <v>241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137</v>
      </c>
      <c r="AU151" s="18" t="s">
        <v>81</v>
      </c>
    </row>
    <row r="152" s="13" customFormat="1">
      <c r="A152" s="13"/>
      <c r="B152" s="225"/>
      <c r="C152" s="226"/>
      <c r="D152" s="223" t="s">
        <v>141</v>
      </c>
      <c r="E152" s="227" t="s">
        <v>19</v>
      </c>
      <c r="F152" s="228" t="s">
        <v>242</v>
      </c>
      <c r="G152" s="226"/>
      <c r="H152" s="229">
        <v>0.25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141</v>
      </c>
      <c r="AU152" s="235" t="s">
        <v>81</v>
      </c>
      <c r="AV152" s="13" t="s">
        <v>81</v>
      </c>
      <c r="AW152" s="13" t="s">
        <v>33</v>
      </c>
      <c r="AX152" s="13" t="s">
        <v>79</v>
      </c>
      <c r="AY152" s="235" t="s">
        <v>128</v>
      </c>
    </row>
    <row r="153" s="2" customFormat="1" ht="24.15" customHeight="1">
      <c r="A153" s="39"/>
      <c r="B153" s="40"/>
      <c r="C153" s="205" t="s">
        <v>243</v>
      </c>
      <c r="D153" s="205" t="s">
        <v>130</v>
      </c>
      <c r="E153" s="206" t="s">
        <v>244</v>
      </c>
      <c r="F153" s="207" t="s">
        <v>245</v>
      </c>
      <c r="G153" s="208" t="s">
        <v>246</v>
      </c>
      <c r="H153" s="209">
        <v>1</v>
      </c>
      <c r="I153" s="210"/>
      <c r="J153" s="211">
        <f>ROUND(I153*H153,2)</f>
        <v>0</v>
      </c>
      <c r="K153" s="207" t="s">
        <v>134</v>
      </c>
      <c r="L153" s="45"/>
      <c r="M153" s="212" t="s">
        <v>19</v>
      </c>
      <c r="N153" s="213" t="s">
        <v>42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0.042000000000000003</v>
      </c>
      <c r="T153" s="215">
        <f>S153*H153</f>
        <v>0.042000000000000003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135</v>
      </c>
      <c r="AT153" s="216" t="s">
        <v>130</v>
      </c>
      <c r="AU153" s="216" t="s">
        <v>81</v>
      </c>
      <c r="AY153" s="18" t="s">
        <v>128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79</v>
      </c>
      <c r="BK153" s="217">
        <f>ROUND(I153*H153,2)</f>
        <v>0</v>
      </c>
      <c r="BL153" s="18" t="s">
        <v>135</v>
      </c>
      <c r="BM153" s="216" t="s">
        <v>247</v>
      </c>
    </row>
    <row r="154" s="2" customFormat="1">
      <c r="A154" s="39"/>
      <c r="B154" s="40"/>
      <c r="C154" s="41"/>
      <c r="D154" s="218" t="s">
        <v>137</v>
      </c>
      <c r="E154" s="41"/>
      <c r="F154" s="219" t="s">
        <v>248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137</v>
      </c>
      <c r="AU154" s="18" t="s">
        <v>81</v>
      </c>
    </row>
    <row r="155" s="13" customFormat="1">
      <c r="A155" s="13"/>
      <c r="B155" s="225"/>
      <c r="C155" s="226"/>
      <c r="D155" s="223" t="s">
        <v>141</v>
      </c>
      <c r="E155" s="227" t="s">
        <v>19</v>
      </c>
      <c r="F155" s="228" t="s">
        <v>249</v>
      </c>
      <c r="G155" s="226"/>
      <c r="H155" s="229">
        <v>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141</v>
      </c>
      <c r="AU155" s="235" t="s">
        <v>81</v>
      </c>
      <c r="AV155" s="13" t="s">
        <v>81</v>
      </c>
      <c r="AW155" s="13" t="s">
        <v>33</v>
      </c>
      <c r="AX155" s="13" t="s">
        <v>79</v>
      </c>
      <c r="AY155" s="235" t="s">
        <v>128</v>
      </c>
    </row>
    <row r="156" s="12" customFormat="1" ht="22.8" customHeight="1">
      <c r="A156" s="12"/>
      <c r="B156" s="189"/>
      <c r="C156" s="190"/>
      <c r="D156" s="191" t="s">
        <v>70</v>
      </c>
      <c r="E156" s="203" t="s">
        <v>250</v>
      </c>
      <c r="F156" s="203" t="s">
        <v>251</v>
      </c>
      <c r="G156" s="190"/>
      <c r="H156" s="190"/>
      <c r="I156" s="193"/>
      <c r="J156" s="204">
        <f>BK156</f>
        <v>0</v>
      </c>
      <c r="K156" s="190"/>
      <c r="L156" s="195"/>
      <c r="M156" s="196"/>
      <c r="N156" s="197"/>
      <c r="O156" s="197"/>
      <c r="P156" s="198">
        <f>SUM(P157:P174)</f>
        <v>0</v>
      </c>
      <c r="Q156" s="197"/>
      <c r="R156" s="198">
        <f>SUM(R157:R174)</f>
        <v>0</v>
      </c>
      <c r="S156" s="197"/>
      <c r="T156" s="199">
        <f>SUM(T157:T174)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0" t="s">
        <v>79</v>
      </c>
      <c r="AT156" s="201" t="s">
        <v>70</v>
      </c>
      <c r="AU156" s="201" t="s">
        <v>79</v>
      </c>
      <c r="AY156" s="200" t="s">
        <v>128</v>
      </c>
      <c r="BK156" s="202">
        <f>SUM(BK157:BK174)</f>
        <v>0</v>
      </c>
    </row>
    <row r="157" s="2" customFormat="1" ht="16.5" customHeight="1">
      <c r="A157" s="39"/>
      <c r="B157" s="40"/>
      <c r="C157" s="205" t="s">
        <v>252</v>
      </c>
      <c r="D157" s="205" t="s">
        <v>130</v>
      </c>
      <c r="E157" s="206" t="s">
        <v>253</v>
      </c>
      <c r="F157" s="207" t="s">
        <v>254</v>
      </c>
      <c r="G157" s="208" t="s">
        <v>160</v>
      </c>
      <c r="H157" s="209">
        <v>1.484</v>
      </c>
      <c r="I157" s="210"/>
      <c r="J157" s="211">
        <f>ROUND(I157*H157,2)</f>
        <v>0</v>
      </c>
      <c r="K157" s="207" t="s">
        <v>134</v>
      </c>
      <c r="L157" s="45"/>
      <c r="M157" s="212" t="s">
        <v>19</v>
      </c>
      <c r="N157" s="213" t="s">
        <v>42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135</v>
      </c>
      <c r="AT157" s="216" t="s">
        <v>130</v>
      </c>
      <c r="AU157" s="216" t="s">
        <v>81</v>
      </c>
      <c r="AY157" s="18" t="s">
        <v>128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79</v>
      </c>
      <c r="BK157" s="217">
        <f>ROUND(I157*H157,2)</f>
        <v>0</v>
      </c>
      <c r="BL157" s="18" t="s">
        <v>135</v>
      </c>
      <c r="BM157" s="216" t="s">
        <v>255</v>
      </c>
    </row>
    <row r="158" s="2" customFormat="1">
      <c r="A158" s="39"/>
      <c r="B158" s="40"/>
      <c r="C158" s="41"/>
      <c r="D158" s="218" t="s">
        <v>137</v>
      </c>
      <c r="E158" s="41"/>
      <c r="F158" s="219" t="s">
        <v>256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137</v>
      </c>
      <c r="AU158" s="18" t="s">
        <v>81</v>
      </c>
    </row>
    <row r="159" s="2" customFormat="1" ht="37.8" customHeight="1">
      <c r="A159" s="39"/>
      <c r="B159" s="40"/>
      <c r="C159" s="205" t="s">
        <v>7</v>
      </c>
      <c r="D159" s="205" t="s">
        <v>130</v>
      </c>
      <c r="E159" s="206" t="s">
        <v>257</v>
      </c>
      <c r="F159" s="207" t="s">
        <v>258</v>
      </c>
      <c r="G159" s="208" t="s">
        <v>160</v>
      </c>
      <c r="H159" s="209">
        <v>1.484</v>
      </c>
      <c r="I159" s="210"/>
      <c r="J159" s="211">
        <f>ROUND(I159*H159,2)</f>
        <v>0</v>
      </c>
      <c r="K159" s="207" t="s">
        <v>134</v>
      </c>
      <c r="L159" s="45"/>
      <c r="M159" s="212" t="s">
        <v>19</v>
      </c>
      <c r="N159" s="213" t="s">
        <v>42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135</v>
      </c>
      <c r="AT159" s="216" t="s">
        <v>130</v>
      </c>
      <c r="AU159" s="216" t="s">
        <v>81</v>
      </c>
      <c r="AY159" s="18" t="s">
        <v>128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79</v>
      </c>
      <c r="BK159" s="217">
        <f>ROUND(I159*H159,2)</f>
        <v>0</v>
      </c>
      <c r="BL159" s="18" t="s">
        <v>135</v>
      </c>
      <c r="BM159" s="216" t="s">
        <v>259</v>
      </c>
    </row>
    <row r="160" s="2" customFormat="1">
      <c r="A160" s="39"/>
      <c r="B160" s="40"/>
      <c r="C160" s="41"/>
      <c r="D160" s="218" t="s">
        <v>137</v>
      </c>
      <c r="E160" s="41"/>
      <c r="F160" s="219" t="s">
        <v>260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137</v>
      </c>
      <c r="AU160" s="18" t="s">
        <v>81</v>
      </c>
    </row>
    <row r="161" s="2" customFormat="1" ht="62.7" customHeight="1">
      <c r="A161" s="39"/>
      <c r="B161" s="40"/>
      <c r="C161" s="205" t="s">
        <v>261</v>
      </c>
      <c r="D161" s="205" t="s">
        <v>130</v>
      </c>
      <c r="E161" s="206" t="s">
        <v>262</v>
      </c>
      <c r="F161" s="207" t="s">
        <v>263</v>
      </c>
      <c r="G161" s="208" t="s">
        <v>160</v>
      </c>
      <c r="H161" s="209">
        <v>7.4199999999999999</v>
      </c>
      <c r="I161" s="210"/>
      <c r="J161" s="211">
        <f>ROUND(I161*H161,2)</f>
        <v>0</v>
      </c>
      <c r="K161" s="207" t="s">
        <v>134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135</v>
      </c>
      <c r="AT161" s="216" t="s">
        <v>130</v>
      </c>
      <c r="AU161" s="216" t="s">
        <v>81</v>
      </c>
      <c r="AY161" s="18" t="s">
        <v>128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135</v>
      </c>
      <c r="BM161" s="216" t="s">
        <v>264</v>
      </c>
    </row>
    <row r="162" s="2" customFormat="1">
      <c r="A162" s="39"/>
      <c r="B162" s="40"/>
      <c r="C162" s="41"/>
      <c r="D162" s="218" t="s">
        <v>137</v>
      </c>
      <c r="E162" s="41"/>
      <c r="F162" s="219" t="s">
        <v>265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137</v>
      </c>
      <c r="AU162" s="18" t="s">
        <v>81</v>
      </c>
    </row>
    <row r="163" s="13" customFormat="1">
      <c r="A163" s="13"/>
      <c r="B163" s="225"/>
      <c r="C163" s="226"/>
      <c r="D163" s="223" t="s">
        <v>141</v>
      </c>
      <c r="E163" s="226"/>
      <c r="F163" s="228" t="s">
        <v>266</v>
      </c>
      <c r="G163" s="226"/>
      <c r="H163" s="229">
        <v>7.4199999999999999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141</v>
      </c>
      <c r="AU163" s="235" t="s">
        <v>81</v>
      </c>
      <c r="AV163" s="13" t="s">
        <v>81</v>
      </c>
      <c r="AW163" s="13" t="s">
        <v>4</v>
      </c>
      <c r="AX163" s="13" t="s">
        <v>79</v>
      </c>
      <c r="AY163" s="235" t="s">
        <v>128</v>
      </c>
    </row>
    <row r="164" s="2" customFormat="1" ht="37.8" customHeight="1">
      <c r="A164" s="39"/>
      <c r="B164" s="40"/>
      <c r="C164" s="205" t="s">
        <v>267</v>
      </c>
      <c r="D164" s="205" t="s">
        <v>130</v>
      </c>
      <c r="E164" s="206" t="s">
        <v>268</v>
      </c>
      <c r="F164" s="207" t="s">
        <v>269</v>
      </c>
      <c r="G164" s="208" t="s">
        <v>160</v>
      </c>
      <c r="H164" s="209">
        <v>1.484</v>
      </c>
      <c r="I164" s="210"/>
      <c r="J164" s="211">
        <f>ROUND(I164*H164,2)</f>
        <v>0</v>
      </c>
      <c r="K164" s="207" t="s">
        <v>134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135</v>
      </c>
      <c r="AT164" s="216" t="s">
        <v>130</v>
      </c>
      <c r="AU164" s="216" t="s">
        <v>81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135</v>
      </c>
      <c r="BM164" s="216" t="s">
        <v>270</v>
      </c>
    </row>
    <row r="165" s="2" customFormat="1">
      <c r="A165" s="39"/>
      <c r="B165" s="40"/>
      <c r="C165" s="41"/>
      <c r="D165" s="218" t="s">
        <v>137</v>
      </c>
      <c r="E165" s="41"/>
      <c r="F165" s="219" t="s">
        <v>271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137</v>
      </c>
      <c r="AU165" s="18" t="s">
        <v>81</v>
      </c>
    </row>
    <row r="166" s="2" customFormat="1">
      <c r="A166" s="39"/>
      <c r="B166" s="40"/>
      <c r="C166" s="41"/>
      <c r="D166" s="223" t="s">
        <v>139</v>
      </c>
      <c r="E166" s="41"/>
      <c r="F166" s="224" t="s">
        <v>272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81</v>
      </c>
    </row>
    <row r="167" s="2" customFormat="1" ht="37.8" customHeight="1">
      <c r="A167" s="39"/>
      <c r="B167" s="40"/>
      <c r="C167" s="205" t="s">
        <v>273</v>
      </c>
      <c r="D167" s="205" t="s">
        <v>130</v>
      </c>
      <c r="E167" s="206" t="s">
        <v>274</v>
      </c>
      <c r="F167" s="207" t="s">
        <v>275</v>
      </c>
      <c r="G167" s="208" t="s">
        <v>160</v>
      </c>
      <c r="H167" s="209">
        <v>14.84</v>
      </c>
      <c r="I167" s="210"/>
      <c r="J167" s="211">
        <f>ROUND(I167*H167,2)</f>
        <v>0</v>
      </c>
      <c r="K167" s="207" t="s">
        <v>134</v>
      </c>
      <c r="L167" s="45"/>
      <c r="M167" s="212" t="s">
        <v>19</v>
      </c>
      <c r="N167" s="213" t="s">
        <v>42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135</v>
      </c>
      <c r="AT167" s="216" t="s">
        <v>130</v>
      </c>
      <c r="AU167" s="216" t="s">
        <v>81</v>
      </c>
      <c r="AY167" s="18" t="s">
        <v>128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79</v>
      </c>
      <c r="BK167" s="217">
        <f>ROUND(I167*H167,2)</f>
        <v>0</v>
      </c>
      <c r="BL167" s="18" t="s">
        <v>135</v>
      </c>
      <c r="BM167" s="216" t="s">
        <v>276</v>
      </c>
    </row>
    <row r="168" s="2" customFormat="1">
      <c r="A168" s="39"/>
      <c r="B168" s="40"/>
      <c r="C168" s="41"/>
      <c r="D168" s="218" t="s">
        <v>137</v>
      </c>
      <c r="E168" s="41"/>
      <c r="F168" s="219" t="s">
        <v>277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137</v>
      </c>
      <c r="AU168" s="18" t="s">
        <v>81</v>
      </c>
    </row>
    <row r="169" s="2" customFormat="1">
      <c r="A169" s="39"/>
      <c r="B169" s="40"/>
      <c r="C169" s="41"/>
      <c r="D169" s="223" t="s">
        <v>139</v>
      </c>
      <c r="E169" s="41"/>
      <c r="F169" s="224" t="s">
        <v>278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81</v>
      </c>
    </row>
    <row r="170" s="13" customFormat="1">
      <c r="A170" s="13"/>
      <c r="B170" s="225"/>
      <c r="C170" s="226"/>
      <c r="D170" s="223" t="s">
        <v>141</v>
      </c>
      <c r="E170" s="226"/>
      <c r="F170" s="228" t="s">
        <v>279</v>
      </c>
      <c r="G170" s="226"/>
      <c r="H170" s="229">
        <v>14.84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141</v>
      </c>
      <c r="AU170" s="235" t="s">
        <v>81</v>
      </c>
      <c r="AV170" s="13" t="s">
        <v>81</v>
      </c>
      <c r="AW170" s="13" t="s">
        <v>4</v>
      </c>
      <c r="AX170" s="13" t="s">
        <v>79</v>
      </c>
      <c r="AY170" s="235" t="s">
        <v>128</v>
      </c>
    </row>
    <row r="171" s="2" customFormat="1" ht="24.15" customHeight="1">
      <c r="A171" s="39"/>
      <c r="B171" s="40"/>
      <c r="C171" s="205" t="s">
        <v>280</v>
      </c>
      <c r="D171" s="205" t="s">
        <v>130</v>
      </c>
      <c r="E171" s="206" t="s">
        <v>281</v>
      </c>
      <c r="F171" s="207" t="s">
        <v>282</v>
      </c>
      <c r="G171" s="208" t="s">
        <v>160</v>
      </c>
      <c r="H171" s="209">
        <v>1.484</v>
      </c>
      <c r="I171" s="210"/>
      <c r="J171" s="211">
        <f>ROUND(I171*H171,2)</f>
        <v>0</v>
      </c>
      <c r="K171" s="207" t="s">
        <v>134</v>
      </c>
      <c r="L171" s="45"/>
      <c r="M171" s="212" t="s">
        <v>19</v>
      </c>
      <c r="N171" s="213" t="s">
        <v>42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135</v>
      </c>
      <c r="AT171" s="216" t="s">
        <v>130</v>
      </c>
      <c r="AU171" s="216" t="s">
        <v>81</v>
      </c>
      <c r="AY171" s="18" t="s">
        <v>128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79</v>
      </c>
      <c r="BK171" s="217">
        <f>ROUND(I171*H171,2)</f>
        <v>0</v>
      </c>
      <c r="BL171" s="18" t="s">
        <v>135</v>
      </c>
      <c r="BM171" s="216" t="s">
        <v>283</v>
      </c>
    </row>
    <row r="172" s="2" customFormat="1">
      <c r="A172" s="39"/>
      <c r="B172" s="40"/>
      <c r="C172" s="41"/>
      <c r="D172" s="218" t="s">
        <v>137</v>
      </c>
      <c r="E172" s="41"/>
      <c r="F172" s="219" t="s">
        <v>284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137</v>
      </c>
      <c r="AU172" s="18" t="s">
        <v>81</v>
      </c>
    </row>
    <row r="173" s="2" customFormat="1" ht="44.25" customHeight="1">
      <c r="A173" s="39"/>
      <c r="B173" s="40"/>
      <c r="C173" s="205" t="s">
        <v>285</v>
      </c>
      <c r="D173" s="205" t="s">
        <v>130</v>
      </c>
      <c r="E173" s="206" t="s">
        <v>286</v>
      </c>
      <c r="F173" s="207" t="s">
        <v>287</v>
      </c>
      <c r="G173" s="208" t="s">
        <v>160</v>
      </c>
      <c r="H173" s="209">
        <v>1.484</v>
      </c>
      <c r="I173" s="210"/>
      <c r="J173" s="211">
        <f>ROUND(I173*H173,2)</f>
        <v>0</v>
      </c>
      <c r="K173" s="207" t="s">
        <v>134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135</v>
      </c>
      <c r="AT173" s="216" t="s">
        <v>130</v>
      </c>
      <c r="AU173" s="216" t="s">
        <v>81</v>
      </c>
      <c r="AY173" s="18" t="s">
        <v>128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135</v>
      </c>
      <c r="BM173" s="216" t="s">
        <v>288</v>
      </c>
    </row>
    <row r="174" s="2" customFormat="1">
      <c r="A174" s="39"/>
      <c r="B174" s="40"/>
      <c r="C174" s="41"/>
      <c r="D174" s="218" t="s">
        <v>137</v>
      </c>
      <c r="E174" s="41"/>
      <c r="F174" s="219" t="s">
        <v>289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137</v>
      </c>
      <c r="AU174" s="18" t="s">
        <v>81</v>
      </c>
    </row>
    <row r="175" s="12" customFormat="1" ht="22.8" customHeight="1">
      <c r="A175" s="12"/>
      <c r="B175" s="189"/>
      <c r="C175" s="190"/>
      <c r="D175" s="191" t="s">
        <v>70</v>
      </c>
      <c r="E175" s="203" t="s">
        <v>290</v>
      </c>
      <c r="F175" s="203" t="s">
        <v>291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SUM(P176:P177)</f>
        <v>0</v>
      </c>
      <c r="Q175" s="197"/>
      <c r="R175" s="198">
        <f>SUM(R176:R177)</f>
        <v>0</v>
      </c>
      <c r="S175" s="197"/>
      <c r="T175" s="199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79</v>
      </c>
      <c r="AT175" s="201" t="s">
        <v>70</v>
      </c>
      <c r="AU175" s="201" t="s">
        <v>79</v>
      </c>
      <c r="AY175" s="200" t="s">
        <v>128</v>
      </c>
      <c r="BK175" s="202">
        <f>SUM(BK176:BK177)</f>
        <v>0</v>
      </c>
    </row>
    <row r="176" s="2" customFormat="1" ht="66.75" customHeight="1">
      <c r="A176" s="39"/>
      <c r="B176" s="40"/>
      <c r="C176" s="205" t="s">
        <v>292</v>
      </c>
      <c r="D176" s="205" t="s">
        <v>130</v>
      </c>
      <c r="E176" s="206" t="s">
        <v>293</v>
      </c>
      <c r="F176" s="207" t="s">
        <v>294</v>
      </c>
      <c r="G176" s="208" t="s">
        <v>160</v>
      </c>
      <c r="H176" s="209">
        <v>9.3840000000000003</v>
      </c>
      <c r="I176" s="210"/>
      <c r="J176" s="211">
        <f>ROUND(I176*H176,2)</f>
        <v>0</v>
      </c>
      <c r="K176" s="207" t="s">
        <v>134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135</v>
      </c>
      <c r="AT176" s="216" t="s">
        <v>130</v>
      </c>
      <c r="AU176" s="216" t="s">
        <v>81</v>
      </c>
      <c r="AY176" s="18" t="s">
        <v>128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135</v>
      </c>
      <c r="BM176" s="216" t="s">
        <v>295</v>
      </c>
    </row>
    <row r="177" s="2" customFormat="1">
      <c r="A177" s="39"/>
      <c r="B177" s="40"/>
      <c r="C177" s="41"/>
      <c r="D177" s="218" t="s">
        <v>137</v>
      </c>
      <c r="E177" s="41"/>
      <c r="F177" s="219" t="s">
        <v>296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137</v>
      </c>
      <c r="AU177" s="18" t="s">
        <v>81</v>
      </c>
    </row>
    <row r="178" s="12" customFormat="1" ht="25.92" customHeight="1">
      <c r="A178" s="12"/>
      <c r="B178" s="189"/>
      <c r="C178" s="190"/>
      <c r="D178" s="191" t="s">
        <v>70</v>
      </c>
      <c r="E178" s="192" t="s">
        <v>297</v>
      </c>
      <c r="F178" s="192" t="s">
        <v>298</v>
      </c>
      <c r="G178" s="190"/>
      <c r="H178" s="190"/>
      <c r="I178" s="193"/>
      <c r="J178" s="194">
        <f>BK178</f>
        <v>0</v>
      </c>
      <c r="K178" s="190"/>
      <c r="L178" s="195"/>
      <c r="M178" s="196"/>
      <c r="N178" s="197"/>
      <c r="O178" s="197"/>
      <c r="P178" s="198">
        <f>SUM(P179:P183)</f>
        <v>0</v>
      </c>
      <c r="Q178" s="197"/>
      <c r="R178" s="198">
        <f>SUM(R179:R183)</f>
        <v>0.023891200000000001</v>
      </c>
      <c r="S178" s="197"/>
      <c r="T178" s="199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81</v>
      </c>
      <c r="AT178" s="201" t="s">
        <v>70</v>
      </c>
      <c r="AU178" s="201" t="s">
        <v>71</v>
      </c>
      <c r="AY178" s="200" t="s">
        <v>128</v>
      </c>
      <c r="BK178" s="202">
        <f>SUM(BK179:BK183)</f>
        <v>0</v>
      </c>
    </row>
    <row r="179" s="2" customFormat="1" ht="24.15" customHeight="1">
      <c r="A179" s="39"/>
      <c r="B179" s="40"/>
      <c r="C179" s="205" t="s">
        <v>299</v>
      </c>
      <c r="D179" s="205" t="s">
        <v>130</v>
      </c>
      <c r="E179" s="206" t="s">
        <v>300</v>
      </c>
      <c r="F179" s="207" t="s">
        <v>301</v>
      </c>
      <c r="G179" s="208" t="s">
        <v>220</v>
      </c>
      <c r="H179" s="209">
        <v>3.04</v>
      </c>
      <c r="I179" s="210"/>
      <c r="J179" s="211">
        <f>ROUND(I179*H179,2)</f>
        <v>0</v>
      </c>
      <c r="K179" s="207" t="s">
        <v>134</v>
      </c>
      <c r="L179" s="45"/>
      <c r="M179" s="212" t="s">
        <v>19</v>
      </c>
      <c r="N179" s="213" t="s">
        <v>42</v>
      </c>
      <c r="O179" s="85"/>
      <c r="P179" s="214">
        <f>O179*H179</f>
        <v>0</v>
      </c>
      <c r="Q179" s="214">
        <v>0.00040000000000000002</v>
      </c>
      <c r="R179" s="214">
        <f>Q179*H179</f>
        <v>0.0012160000000000001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223</v>
      </c>
      <c r="AT179" s="216" t="s">
        <v>130</v>
      </c>
      <c r="AU179" s="216" t="s">
        <v>79</v>
      </c>
      <c r="AY179" s="18" t="s">
        <v>128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223</v>
      </c>
      <c r="BM179" s="216" t="s">
        <v>302</v>
      </c>
    </row>
    <row r="180" s="2" customFormat="1">
      <c r="A180" s="39"/>
      <c r="B180" s="40"/>
      <c r="C180" s="41"/>
      <c r="D180" s="218" t="s">
        <v>137</v>
      </c>
      <c r="E180" s="41"/>
      <c r="F180" s="219" t="s">
        <v>303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137</v>
      </c>
      <c r="AU180" s="18" t="s">
        <v>79</v>
      </c>
    </row>
    <row r="181" s="13" customFormat="1">
      <c r="A181" s="13"/>
      <c r="B181" s="225"/>
      <c r="C181" s="226"/>
      <c r="D181" s="223" t="s">
        <v>141</v>
      </c>
      <c r="E181" s="227" t="s">
        <v>19</v>
      </c>
      <c r="F181" s="228" t="s">
        <v>304</v>
      </c>
      <c r="G181" s="226"/>
      <c r="H181" s="229">
        <v>3.04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141</v>
      </c>
      <c r="AU181" s="235" t="s">
        <v>79</v>
      </c>
      <c r="AV181" s="13" t="s">
        <v>81</v>
      </c>
      <c r="AW181" s="13" t="s">
        <v>33</v>
      </c>
      <c r="AX181" s="13" t="s">
        <v>79</v>
      </c>
      <c r="AY181" s="235" t="s">
        <v>128</v>
      </c>
    </row>
    <row r="182" s="2" customFormat="1" ht="49.05" customHeight="1">
      <c r="A182" s="39"/>
      <c r="B182" s="40"/>
      <c r="C182" s="236" t="s">
        <v>305</v>
      </c>
      <c r="D182" s="236" t="s">
        <v>176</v>
      </c>
      <c r="E182" s="237" t="s">
        <v>306</v>
      </c>
      <c r="F182" s="238" t="s">
        <v>307</v>
      </c>
      <c r="G182" s="239" t="s">
        <v>220</v>
      </c>
      <c r="H182" s="240">
        <v>3.5430000000000001</v>
      </c>
      <c r="I182" s="241"/>
      <c r="J182" s="242">
        <f>ROUND(I182*H182,2)</f>
        <v>0</v>
      </c>
      <c r="K182" s="238" t="s">
        <v>134</v>
      </c>
      <c r="L182" s="243"/>
      <c r="M182" s="244" t="s">
        <v>19</v>
      </c>
      <c r="N182" s="245" t="s">
        <v>42</v>
      </c>
      <c r="O182" s="85"/>
      <c r="P182" s="214">
        <f>O182*H182</f>
        <v>0</v>
      </c>
      <c r="Q182" s="214">
        <v>0.0064000000000000003</v>
      </c>
      <c r="R182" s="214">
        <f>Q182*H182</f>
        <v>0.022675200000000003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308</v>
      </c>
      <c r="AT182" s="216" t="s">
        <v>176</v>
      </c>
      <c r="AU182" s="216" t="s">
        <v>79</v>
      </c>
      <c r="AY182" s="18" t="s">
        <v>128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79</v>
      </c>
      <c r="BK182" s="217">
        <f>ROUND(I182*H182,2)</f>
        <v>0</v>
      </c>
      <c r="BL182" s="18" t="s">
        <v>223</v>
      </c>
      <c r="BM182" s="216" t="s">
        <v>309</v>
      </c>
    </row>
    <row r="183" s="13" customFormat="1">
      <c r="A183" s="13"/>
      <c r="B183" s="225"/>
      <c r="C183" s="226"/>
      <c r="D183" s="223" t="s">
        <v>141</v>
      </c>
      <c r="E183" s="226"/>
      <c r="F183" s="228" t="s">
        <v>310</v>
      </c>
      <c r="G183" s="226"/>
      <c r="H183" s="229">
        <v>3.5430000000000001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141</v>
      </c>
      <c r="AU183" s="235" t="s">
        <v>79</v>
      </c>
      <c r="AV183" s="13" t="s">
        <v>81</v>
      </c>
      <c r="AW183" s="13" t="s">
        <v>4</v>
      </c>
      <c r="AX183" s="13" t="s">
        <v>79</v>
      </c>
      <c r="AY183" s="235" t="s">
        <v>128</v>
      </c>
    </row>
    <row r="184" s="12" customFormat="1" ht="25.92" customHeight="1">
      <c r="A184" s="12"/>
      <c r="B184" s="189"/>
      <c r="C184" s="190"/>
      <c r="D184" s="191" t="s">
        <v>70</v>
      </c>
      <c r="E184" s="192" t="s">
        <v>311</v>
      </c>
      <c r="F184" s="192" t="s">
        <v>312</v>
      </c>
      <c r="G184" s="190"/>
      <c r="H184" s="190"/>
      <c r="I184" s="193"/>
      <c r="J184" s="194">
        <f>BK184</f>
        <v>0</v>
      </c>
      <c r="K184" s="190"/>
      <c r="L184" s="195"/>
      <c r="M184" s="196"/>
      <c r="N184" s="197"/>
      <c r="O184" s="197"/>
      <c r="P184" s="198">
        <f>P185+P191+P199+P207+P216</f>
        <v>0</v>
      </c>
      <c r="Q184" s="197"/>
      <c r="R184" s="198">
        <f>R185+R191+R199+R207+R216</f>
        <v>0.10991680000000001</v>
      </c>
      <c r="S184" s="197"/>
      <c r="T184" s="199">
        <f>T185+T191+T199+T207+T216</f>
        <v>0.14676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81</v>
      </c>
      <c r="AT184" s="201" t="s">
        <v>70</v>
      </c>
      <c r="AU184" s="201" t="s">
        <v>71</v>
      </c>
      <c r="AY184" s="200" t="s">
        <v>128</v>
      </c>
      <c r="BK184" s="202">
        <f>BK185+BK191+BK199+BK207+BK216</f>
        <v>0</v>
      </c>
    </row>
    <row r="185" s="12" customFormat="1" ht="22.8" customHeight="1">
      <c r="A185" s="12"/>
      <c r="B185" s="189"/>
      <c r="C185" s="190"/>
      <c r="D185" s="191" t="s">
        <v>70</v>
      </c>
      <c r="E185" s="203" t="s">
        <v>313</v>
      </c>
      <c r="F185" s="203" t="s">
        <v>314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SUM(P186:P190)</f>
        <v>0</v>
      </c>
      <c r="Q185" s="197"/>
      <c r="R185" s="198">
        <f>SUM(R186:R190)</f>
        <v>0.0092567999999999991</v>
      </c>
      <c r="S185" s="197"/>
      <c r="T185" s="199">
        <f>SUM(T186:T190)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81</v>
      </c>
      <c r="AT185" s="201" t="s">
        <v>70</v>
      </c>
      <c r="AU185" s="201" t="s">
        <v>79</v>
      </c>
      <c r="AY185" s="200" t="s">
        <v>128</v>
      </c>
      <c r="BK185" s="202">
        <f>SUM(BK186:BK190)</f>
        <v>0</v>
      </c>
    </row>
    <row r="186" s="2" customFormat="1" ht="37.8" customHeight="1">
      <c r="A186" s="39"/>
      <c r="B186" s="40"/>
      <c r="C186" s="205" t="s">
        <v>315</v>
      </c>
      <c r="D186" s="205" t="s">
        <v>130</v>
      </c>
      <c r="E186" s="206" t="s">
        <v>316</v>
      </c>
      <c r="F186" s="207" t="s">
        <v>317</v>
      </c>
      <c r="G186" s="208" t="s">
        <v>220</v>
      </c>
      <c r="H186" s="209">
        <v>3.04</v>
      </c>
      <c r="I186" s="210"/>
      <c r="J186" s="211">
        <f>ROUND(I186*H186,2)</f>
        <v>0</v>
      </c>
      <c r="K186" s="207" t="s">
        <v>134</v>
      </c>
      <c r="L186" s="45"/>
      <c r="M186" s="212" t="s">
        <v>19</v>
      </c>
      <c r="N186" s="213" t="s">
        <v>42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223</v>
      </c>
      <c r="AT186" s="216" t="s">
        <v>130</v>
      </c>
      <c r="AU186" s="216" t="s">
        <v>81</v>
      </c>
      <c r="AY186" s="18" t="s">
        <v>128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79</v>
      </c>
      <c r="BK186" s="217">
        <f>ROUND(I186*H186,2)</f>
        <v>0</v>
      </c>
      <c r="BL186" s="18" t="s">
        <v>223</v>
      </c>
      <c r="BM186" s="216" t="s">
        <v>318</v>
      </c>
    </row>
    <row r="187" s="2" customFormat="1">
      <c r="A187" s="39"/>
      <c r="B187" s="40"/>
      <c r="C187" s="41"/>
      <c r="D187" s="218" t="s">
        <v>137</v>
      </c>
      <c r="E187" s="41"/>
      <c r="F187" s="219" t="s">
        <v>319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137</v>
      </c>
      <c r="AU187" s="18" t="s">
        <v>81</v>
      </c>
    </row>
    <row r="188" s="13" customFormat="1">
      <c r="A188" s="13"/>
      <c r="B188" s="225"/>
      <c r="C188" s="226"/>
      <c r="D188" s="223" t="s">
        <v>141</v>
      </c>
      <c r="E188" s="227" t="s">
        <v>19</v>
      </c>
      <c r="F188" s="228" t="s">
        <v>304</v>
      </c>
      <c r="G188" s="226"/>
      <c r="H188" s="229">
        <v>3.04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141</v>
      </c>
      <c r="AU188" s="235" t="s">
        <v>81</v>
      </c>
      <c r="AV188" s="13" t="s">
        <v>81</v>
      </c>
      <c r="AW188" s="13" t="s">
        <v>33</v>
      </c>
      <c r="AX188" s="13" t="s">
        <v>79</v>
      </c>
      <c r="AY188" s="235" t="s">
        <v>128</v>
      </c>
    </row>
    <row r="189" s="2" customFormat="1" ht="24.15" customHeight="1">
      <c r="A189" s="39"/>
      <c r="B189" s="40"/>
      <c r="C189" s="236" t="s">
        <v>320</v>
      </c>
      <c r="D189" s="236" t="s">
        <v>176</v>
      </c>
      <c r="E189" s="237" t="s">
        <v>321</v>
      </c>
      <c r="F189" s="238" t="s">
        <v>322</v>
      </c>
      <c r="G189" s="239" t="s">
        <v>220</v>
      </c>
      <c r="H189" s="240">
        <v>3.1920000000000002</v>
      </c>
      <c r="I189" s="241"/>
      <c r="J189" s="242">
        <f>ROUND(I189*H189,2)</f>
        <v>0</v>
      </c>
      <c r="K189" s="238" t="s">
        <v>323</v>
      </c>
      <c r="L189" s="243"/>
      <c r="M189" s="244" t="s">
        <v>19</v>
      </c>
      <c r="N189" s="245" t="s">
        <v>42</v>
      </c>
      <c r="O189" s="85"/>
      <c r="P189" s="214">
        <f>O189*H189</f>
        <v>0</v>
      </c>
      <c r="Q189" s="214">
        <v>0.0028999999999999998</v>
      </c>
      <c r="R189" s="214">
        <f>Q189*H189</f>
        <v>0.0092567999999999991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308</v>
      </c>
      <c r="AT189" s="216" t="s">
        <v>176</v>
      </c>
      <c r="AU189" s="216" t="s">
        <v>81</v>
      </c>
      <c r="AY189" s="18" t="s">
        <v>128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79</v>
      </c>
      <c r="BK189" s="217">
        <f>ROUND(I189*H189,2)</f>
        <v>0</v>
      </c>
      <c r="BL189" s="18" t="s">
        <v>223</v>
      </c>
      <c r="BM189" s="216" t="s">
        <v>324</v>
      </c>
    </row>
    <row r="190" s="13" customFormat="1">
      <c r="A190" s="13"/>
      <c r="B190" s="225"/>
      <c r="C190" s="226"/>
      <c r="D190" s="223" t="s">
        <v>141</v>
      </c>
      <c r="E190" s="226"/>
      <c r="F190" s="228" t="s">
        <v>325</v>
      </c>
      <c r="G190" s="226"/>
      <c r="H190" s="229">
        <v>3.1920000000000002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141</v>
      </c>
      <c r="AU190" s="235" t="s">
        <v>81</v>
      </c>
      <c r="AV190" s="13" t="s">
        <v>81</v>
      </c>
      <c r="AW190" s="13" t="s">
        <v>4</v>
      </c>
      <c r="AX190" s="13" t="s">
        <v>79</v>
      </c>
      <c r="AY190" s="235" t="s">
        <v>128</v>
      </c>
    </row>
    <row r="191" s="12" customFormat="1" ht="22.8" customHeight="1">
      <c r="A191" s="12"/>
      <c r="B191" s="189"/>
      <c r="C191" s="190"/>
      <c r="D191" s="191" t="s">
        <v>70</v>
      </c>
      <c r="E191" s="203" t="s">
        <v>326</v>
      </c>
      <c r="F191" s="203" t="s">
        <v>327</v>
      </c>
      <c r="G191" s="190"/>
      <c r="H191" s="190"/>
      <c r="I191" s="193"/>
      <c r="J191" s="204">
        <f>BK191</f>
        <v>0</v>
      </c>
      <c r="K191" s="190"/>
      <c r="L191" s="195"/>
      <c r="M191" s="196"/>
      <c r="N191" s="197"/>
      <c r="O191" s="197"/>
      <c r="P191" s="198">
        <f>SUM(P192:P198)</f>
        <v>0</v>
      </c>
      <c r="Q191" s="197"/>
      <c r="R191" s="198">
        <f>SUM(R192:R198)</f>
        <v>0.013780000000000001</v>
      </c>
      <c r="S191" s="197"/>
      <c r="T191" s="199">
        <f>SUM(T192:T198)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0" t="s">
        <v>81</v>
      </c>
      <c r="AT191" s="201" t="s">
        <v>70</v>
      </c>
      <c r="AU191" s="201" t="s">
        <v>79</v>
      </c>
      <c r="AY191" s="200" t="s">
        <v>128</v>
      </c>
      <c r="BK191" s="202">
        <f>SUM(BK192:BK198)</f>
        <v>0</v>
      </c>
    </row>
    <row r="192" s="2" customFormat="1" ht="21.75" customHeight="1">
      <c r="A192" s="39"/>
      <c r="B192" s="40"/>
      <c r="C192" s="205" t="s">
        <v>308</v>
      </c>
      <c r="D192" s="205" t="s">
        <v>130</v>
      </c>
      <c r="E192" s="206" t="s">
        <v>328</v>
      </c>
      <c r="F192" s="207" t="s">
        <v>329</v>
      </c>
      <c r="G192" s="208" t="s">
        <v>246</v>
      </c>
      <c r="H192" s="209">
        <v>1</v>
      </c>
      <c r="I192" s="210"/>
      <c r="J192" s="211">
        <f>ROUND(I192*H192,2)</f>
        <v>0</v>
      </c>
      <c r="K192" s="207" t="s">
        <v>330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0.0049199999999999999</v>
      </c>
      <c r="R192" s="214">
        <f>Q192*H192</f>
        <v>0.0049199999999999999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223</v>
      </c>
      <c r="AT192" s="216" t="s">
        <v>130</v>
      </c>
      <c r="AU192" s="216" t="s">
        <v>81</v>
      </c>
      <c r="AY192" s="18" t="s">
        <v>128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223</v>
      </c>
      <c r="BM192" s="216" t="s">
        <v>331</v>
      </c>
    </row>
    <row r="193" s="13" customFormat="1">
      <c r="A193" s="13"/>
      <c r="B193" s="225"/>
      <c r="C193" s="226"/>
      <c r="D193" s="223" t="s">
        <v>141</v>
      </c>
      <c r="E193" s="227" t="s">
        <v>19</v>
      </c>
      <c r="F193" s="228" t="s">
        <v>332</v>
      </c>
      <c r="G193" s="226"/>
      <c r="H193" s="229">
        <v>1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141</v>
      </c>
      <c r="AU193" s="235" t="s">
        <v>81</v>
      </c>
      <c r="AV193" s="13" t="s">
        <v>81</v>
      </c>
      <c r="AW193" s="13" t="s">
        <v>33</v>
      </c>
      <c r="AX193" s="13" t="s">
        <v>79</v>
      </c>
      <c r="AY193" s="235" t="s">
        <v>128</v>
      </c>
    </row>
    <row r="194" s="2" customFormat="1" ht="16.5" customHeight="1">
      <c r="A194" s="39"/>
      <c r="B194" s="40"/>
      <c r="C194" s="236" t="s">
        <v>333</v>
      </c>
      <c r="D194" s="236" t="s">
        <v>176</v>
      </c>
      <c r="E194" s="237" t="s">
        <v>334</v>
      </c>
      <c r="F194" s="238" t="s">
        <v>335</v>
      </c>
      <c r="G194" s="239" t="s">
        <v>233</v>
      </c>
      <c r="H194" s="240">
        <v>2</v>
      </c>
      <c r="I194" s="241"/>
      <c r="J194" s="242">
        <f>ROUND(I194*H194,2)</f>
        <v>0</v>
      </c>
      <c r="K194" s="238" t="s">
        <v>134</v>
      </c>
      <c r="L194" s="243"/>
      <c r="M194" s="244" t="s">
        <v>19</v>
      </c>
      <c r="N194" s="245" t="s">
        <v>42</v>
      </c>
      <c r="O194" s="85"/>
      <c r="P194" s="214">
        <f>O194*H194</f>
        <v>0</v>
      </c>
      <c r="Q194" s="214">
        <v>0.00076000000000000004</v>
      </c>
      <c r="R194" s="214">
        <f>Q194*H194</f>
        <v>0.0015200000000000001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308</v>
      </c>
      <c r="AT194" s="216" t="s">
        <v>176</v>
      </c>
      <c r="AU194" s="216" t="s">
        <v>81</v>
      </c>
      <c r="AY194" s="18" t="s">
        <v>128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79</v>
      </c>
      <c r="BK194" s="217">
        <f>ROUND(I194*H194,2)</f>
        <v>0</v>
      </c>
      <c r="BL194" s="18" t="s">
        <v>223</v>
      </c>
      <c r="BM194" s="216" t="s">
        <v>336</v>
      </c>
    </row>
    <row r="195" s="2" customFormat="1" ht="21.75" customHeight="1">
      <c r="A195" s="39"/>
      <c r="B195" s="40"/>
      <c r="C195" s="236" t="s">
        <v>337</v>
      </c>
      <c r="D195" s="236" t="s">
        <v>176</v>
      </c>
      <c r="E195" s="237" t="s">
        <v>338</v>
      </c>
      <c r="F195" s="238" t="s">
        <v>339</v>
      </c>
      <c r="G195" s="239" t="s">
        <v>233</v>
      </c>
      <c r="H195" s="240">
        <v>2</v>
      </c>
      <c r="I195" s="241"/>
      <c r="J195" s="242">
        <f>ROUND(I195*H195,2)</f>
        <v>0</v>
      </c>
      <c r="K195" s="238" t="s">
        <v>134</v>
      </c>
      <c r="L195" s="243"/>
      <c r="M195" s="244" t="s">
        <v>19</v>
      </c>
      <c r="N195" s="245" t="s">
        <v>42</v>
      </c>
      <c r="O195" s="85"/>
      <c r="P195" s="214">
        <f>O195*H195</f>
        <v>0</v>
      </c>
      <c r="Q195" s="214">
        <v>0.00064999999999999997</v>
      </c>
      <c r="R195" s="214">
        <f>Q195*H195</f>
        <v>0.0012999999999999999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308</v>
      </c>
      <c r="AT195" s="216" t="s">
        <v>176</v>
      </c>
      <c r="AU195" s="216" t="s">
        <v>81</v>
      </c>
      <c r="AY195" s="18" t="s">
        <v>128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79</v>
      </c>
      <c r="BK195" s="217">
        <f>ROUND(I195*H195,2)</f>
        <v>0</v>
      </c>
      <c r="BL195" s="18" t="s">
        <v>223</v>
      </c>
      <c r="BM195" s="216" t="s">
        <v>340</v>
      </c>
    </row>
    <row r="196" s="2" customFormat="1" ht="24.15" customHeight="1">
      <c r="A196" s="39"/>
      <c r="B196" s="40"/>
      <c r="C196" s="236" t="s">
        <v>341</v>
      </c>
      <c r="D196" s="236" t="s">
        <v>176</v>
      </c>
      <c r="E196" s="237" t="s">
        <v>342</v>
      </c>
      <c r="F196" s="238" t="s">
        <v>343</v>
      </c>
      <c r="G196" s="239" t="s">
        <v>233</v>
      </c>
      <c r="H196" s="240">
        <v>1</v>
      </c>
      <c r="I196" s="241"/>
      <c r="J196" s="242">
        <f>ROUND(I196*H196,2)</f>
        <v>0</v>
      </c>
      <c r="K196" s="238" t="s">
        <v>134</v>
      </c>
      <c r="L196" s="243"/>
      <c r="M196" s="244" t="s">
        <v>19</v>
      </c>
      <c r="N196" s="245" t="s">
        <v>42</v>
      </c>
      <c r="O196" s="85"/>
      <c r="P196" s="214">
        <f>O196*H196</f>
        <v>0</v>
      </c>
      <c r="Q196" s="214">
        <v>0.0012800000000000001</v>
      </c>
      <c r="R196" s="214">
        <f>Q196*H196</f>
        <v>0.0012800000000000001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308</v>
      </c>
      <c r="AT196" s="216" t="s">
        <v>176</v>
      </c>
      <c r="AU196" s="216" t="s">
        <v>81</v>
      </c>
      <c r="AY196" s="18" t="s">
        <v>128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79</v>
      </c>
      <c r="BK196" s="217">
        <f>ROUND(I196*H196,2)</f>
        <v>0</v>
      </c>
      <c r="BL196" s="18" t="s">
        <v>223</v>
      </c>
      <c r="BM196" s="216" t="s">
        <v>344</v>
      </c>
    </row>
    <row r="197" s="2" customFormat="1" ht="24.15" customHeight="1">
      <c r="A197" s="39"/>
      <c r="B197" s="40"/>
      <c r="C197" s="205" t="s">
        <v>345</v>
      </c>
      <c r="D197" s="205" t="s">
        <v>130</v>
      </c>
      <c r="E197" s="206" t="s">
        <v>346</v>
      </c>
      <c r="F197" s="207" t="s">
        <v>347</v>
      </c>
      <c r="G197" s="208" t="s">
        <v>246</v>
      </c>
      <c r="H197" s="209">
        <v>1</v>
      </c>
      <c r="I197" s="210"/>
      <c r="J197" s="211">
        <f>ROUND(I197*H197,2)</f>
        <v>0</v>
      </c>
      <c r="K197" s="207" t="s">
        <v>134</v>
      </c>
      <c r="L197" s="45"/>
      <c r="M197" s="212" t="s">
        <v>19</v>
      </c>
      <c r="N197" s="213" t="s">
        <v>42</v>
      </c>
      <c r="O197" s="85"/>
      <c r="P197" s="214">
        <f>O197*H197</f>
        <v>0</v>
      </c>
      <c r="Q197" s="214">
        <v>0.0047600000000000003</v>
      </c>
      <c r="R197" s="214">
        <f>Q197*H197</f>
        <v>0.0047600000000000003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223</v>
      </c>
      <c r="AT197" s="216" t="s">
        <v>130</v>
      </c>
      <c r="AU197" s="216" t="s">
        <v>81</v>
      </c>
      <c r="AY197" s="18" t="s">
        <v>128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79</v>
      </c>
      <c r="BK197" s="217">
        <f>ROUND(I197*H197,2)</f>
        <v>0</v>
      </c>
      <c r="BL197" s="18" t="s">
        <v>223</v>
      </c>
      <c r="BM197" s="216" t="s">
        <v>348</v>
      </c>
    </row>
    <row r="198" s="2" customFormat="1">
      <c r="A198" s="39"/>
      <c r="B198" s="40"/>
      <c r="C198" s="41"/>
      <c r="D198" s="218" t="s">
        <v>137</v>
      </c>
      <c r="E198" s="41"/>
      <c r="F198" s="219" t="s">
        <v>349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137</v>
      </c>
      <c r="AU198" s="18" t="s">
        <v>81</v>
      </c>
    </row>
    <row r="199" s="12" customFormat="1" ht="22.8" customHeight="1">
      <c r="A199" s="12"/>
      <c r="B199" s="189"/>
      <c r="C199" s="190"/>
      <c r="D199" s="191" t="s">
        <v>70</v>
      </c>
      <c r="E199" s="203" t="s">
        <v>350</v>
      </c>
      <c r="F199" s="203" t="s">
        <v>351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SUM(P200:P206)</f>
        <v>0</v>
      </c>
      <c r="Q199" s="197"/>
      <c r="R199" s="198">
        <f>SUM(R200:R206)</f>
        <v>0.0065199999999999998</v>
      </c>
      <c r="S199" s="197"/>
      <c r="T199" s="199">
        <f>SUM(T200:T206)</f>
        <v>0.019460000000000002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81</v>
      </c>
      <c r="AT199" s="201" t="s">
        <v>70</v>
      </c>
      <c r="AU199" s="201" t="s">
        <v>79</v>
      </c>
      <c r="AY199" s="200" t="s">
        <v>128</v>
      </c>
      <c r="BK199" s="202">
        <f>SUM(BK200:BK206)</f>
        <v>0</v>
      </c>
    </row>
    <row r="200" s="2" customFormat="1" ht="21.75" customHeight="1">
      <c r="A200" s="39"/>
      <c r="B200" s="40"/>
      <c r="C200" s="205" t="s">
        <v>352</v>
      </c>
      <c r="D200" s="205" t="s">
        <v>130</v>
      </c>
      <c r="E200" s="206" t="s">
        <v>353</v>
      </c>
      <c r="F200" s="207" t="s">
        <v>354</v>
      </c>
      <c r="G200" s="208" t="s">
        <v>355</v>
      </c>
      <c r="H200" s="209">
        <v>1</v>
      </c>
      <c r="I200" s="210"/>
      <c r="J200" s="211">
        <f>ROUND(I200*H200,2)</f>
        <v>0</v>
      </c>
      <c r="K200" s="207" t="s">
        <v>134</v>
      </c>
      <c r="L200" s="45"/>
      <c r="M200" s="212" t="s">
        <v>19</v>
      </c>
      <c r="N200" s="213" t="s">
        <v>42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0.019460000000000002</v>
      </c>
      <c r="T200" s="215">
        <f>S200*H200</f>
        <v>0.019460000000000002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223</v>
      </c>
      <c r="AT200" s="216" t="s">
        <v>130</v>
      </c>
      <c r="AU200" s="216" t="s">
        <v>81</v>
      </c>
      <c r="AY200" s="18" t="s">
        <v>128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79</v>
      </c>
      <c r="BK200" s="217">
        <f>ROUND(I200*H200,2)</f>
        <v>0</v>
      </c>
      <c r="BL200" s="18" t="s">
        <v>223</v>
      </c>
      <c r="BM200" s="216" t="s">
        <v>356</v>
      </c>
    </row>
    <row r="201" s="2" customFormat="1">
      <c r="A201" s="39"/>
      <c r="B201" s="40"/>
      <c r="C201" s="41"/>
      <c r="D201" s="218" t="s">
        <v>137</v>
      </c>
      <c r="E201" s="41"/>
      <c r="F201" s="219" t="s">
        <v>357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137</v>
      </c>
      <c r="AU201" s="18" t="s">
        <v>81</v>
      </c>
    </row>
    <row r="202" s="2" customFormat="1" ht="21.75" customHeight="1">
      <c r="A202" s="39"/>
      <c r="B202" s="40"/>
      <c r="C202" s="205" t="s">
        <v>358</v>
      </c>
      <c r="D202" s="205" t="s">
        <v>130</v>
      </c>
      <c r="E202" s="206" t="s">
        <v>359</v>
      </c>
      <c r="F202" s="207" t="s">
        <v>360</v>
      </c>
      <c r="G202" s="208" t="s">
        <v>355</v>
      </c>
      <c r="H202" s="209">
        <v>1</v>
      </c>
      <c r="I202" s="210"/>
      <c r="J202" s="211">
        <f>ROUND(I202*H202,2)</f>
        <v>0</v>
      </c>
      <c r="K202" s="207" t="s">
        <v>134</v>
      </c>
      <c r="L202" s="45"/>
      <c r="M202" s="212" t="s">
        <v>19</v>
      </c>
      <c r="N202" s="213" t="s">
        <v>42</v>
      </c>
      <c r="O202" s="85"/>
      <c r="P202" s="214">
        <f>O202*H202</f>
        <v>0</v>
      </c>
      <c r="Q202" s="214">
        <v>0.0032599999999999999</v>
      </c>
      <c r="R202" s="214">
        <f>Q202*H202</f>
        <v>0.0032599999999999999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223</v>
      </c>
      <c r="AT202" s="216" t="s">
        <v>130</v>
      </c>
      <c r="AU202" s="216" t="s">
        <v>81</v>
      </c>
      <c r="AY202" s="18" t="s">
        <v>128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79</v>
      </c>
      <c r="BK202" s="217">
        <f>ROUND(I202*H202,2)</f>
        <v>0</v>
      </c>
      <c r="BL202" s="18" t="s">
        <v>223</v>
      </c>
      <c r="BM202" s="216" t="s">
        <v>361</v>
      </c>
    </row>
    <row r="203" s="2" customFormat="1">
      <c r="A203" s="39"/>
      <c r="B203" s="40"/>
      <c r="C203" s="41"/>
      <c r="D203" s="218" t="s">
        <v>137</v>
      </c>
      <c r="E203" s="41"/>
      <c r="F203" s="219" t="s">
        <v>362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137</v>
      </c>
      <c r="AU203" s="18" t="s">
        <v>81</v>
      </c>
    </row>
    <row r="204" s="13" customFormat="1">
      <c r="A204" s="13"/>
      <c r="B204" s="225"/>
      <c r="C204" s="226"/>
      <c r="D204" s="223" t="s">
        <v>141</v>
      </c>
      <c r="E204" s="227" t="s">
        <v>19</v>
      </c>
      <c r="F204" s="228" t="s">
        <v>363</v>
      </c>
      <c r="G204" s="226"/>
      <c r="H204" s="229">
        <v>1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141</v>
      </c>
      <c r="AU204" s="235" t="s">
        <v>81</v>
      </c>
      <c r="AV204" s="13" t="s">
        <v>81</v>
      </c>
      <c r="AW204" s="13" t="s">
        <v>33</v>
      </c>
      <c r="AX204" s="13" t="s">
        <v>79</v>
      </c>
      <c r="AY204" s="235" t="s">
        <v>128</v>
      </c>
    </row>
    <row r="205" s="2" customFormat="1" ht="16.5" customHeight="1">
      <c r="A205" s="39"/>
      <c r="B205" s="40"/>
      <c r="C205" s="205" t="s">
        <v>364</v>
      </c>
      <c r="D205" s="205" t="s">
        <v>130</v>
      </c>
      <c r="E205" s="206" t="s">
        <v>365</v>
      </c>
      <c r="F205" s="207" t="s">
        <v>366</v>
      </c>
      <c r="G205" s="208" t="s">
        <v>355</v>
      </c>
      <c r="H205" s="209">
        <v>1</v>
      </c>
      <c r="I205" s="210"/>
      <c r="J205" s="211">
        <f>ROUND(I205*H205,2)</f>
        <v>0</v>
      </c>
      <c r="K205" s="207" t="s">
        <v>330</v>
      </c>
      <c r="L205" s="45"/>
      <c r="M205" s="212" t="s">
        <v>19</v>
      </c>
      <c r="N205" s="213" t="s">
        <v>42</v>
      </c>
      <c r="O205" s="85"/>
      <c r="P205" s="214">
        <f>O205*H205</f>
        <v>0</v>
      </c>
      <c r="Q205" s="214">
        <v>0.0032599999999999999</v>
      </c>
      <c r="R205" s="214">
        <f>Q205*H205</f>
        <v>0.0032599999999999999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223</v>
      </c>
      <c r="AT205" s="216" t="s">
        <v>130</v>
      </c>
      <c r="AU205" s="216" t="s">
        <v>81</v>
      </c>
      <c r="AY205" s="18" t="s">
        <v>128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79</v>
      </c>
      <c r="BK205" s="217">
        <f>ROUND(I205*H205,2)</f>
        <v>0</v>
      </c>
      <c r="BL205" s="18" t="s">
        <v>223</v>
      </c>
      <c r="BM205" s="216" t="s">
        <v>367</v>
      </c>
    </row>
    <row r="206" s="13" customFormat="1">
      <c r="A206" s="13"/>
      <c r="B206" s="225"/>
      <c r="C206" s="226"/>
      <c r="D206" s="223" t="s">
        <v>141</v>
      </c>
      <c r="E206" s="227" t="s">
        <v>19</v>
      </c>
      <c r="F206" s="228" t="s">
        <v>363</v>
      </c>
      <c r="G206" s="226"/>
      <c r="H206" s="229">
        <v>1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141</v>
      </c>
      <c r="AU206" s="235" t="s">
        <v>81</v>
      </c>
      <c r="AV206" s="13" t="s">
        <v>81</v>
      </c>
      <c r="AW206" s="13" t="s">
        <v>33</v>
      </c>
      <c r="AX206" s="13" t="s">
        <v>79</v>
      </c>
      <c r="AY206" s="235" t="s">
        <v>128</v>
      </c>
    </row>
    <row r="207" s="12" customFormat="1" ht="22.8" customHeight="1">
      <c r="A207" s="12"/>
      <c r="B207" s="189"/>
      <c r="C207" s="190"/>
      <c r="D207" s="191" t="s">
        <v>70</v>
      </c>
      <c r="E207" s="203" t="s">
        <v>368</v>
      </c>
      <c r="F207" s="203" t="s">
        <v>369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SUM(P208:P215)</f>
        <v>0</v>
      </c>
      <c r="Q207" s="197"/>
      <c r="R207" s="198">
        <f>SUM(R208:R215)</f>
        <v>0.021392000000000001</v>
      </c>
      <c r="S207" s="197"/>
      <c r="T207" s="199">
        <f>SUM(T208:T215)</f>
        <v>0.016799999999999999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81</v>
      </c>
      <c r="AT207" s="201" t="s">
        <v>70</v>
      </c>
      <c r="AU207" s="201" t="s">
        <v>79</v>
      </c>
      <c r="AY207" s="200" t="s">
        <v>128</v>
      </c>
      <c r="BK207" s="202">
        <f>SUM(BK208:BK215)</f>
        <v>0</v>
      </c>
    </row>
    <row r="208" s="2" customFormat="1" ht="24.15" customHeight="1">
      <c r="A208" s="39"/>
      <c r="B208" s="40"/>
      <c r="C208" s="205" t="s">
        <v>370</v>
      </c>
      <c r="D208" s="205" t="s">
        <v>130</v>
      </c>
      <c r="E208" s="206" t="s">
        <v>371</v>
      </c>
      <c r="F208" s="207" t="s">
        <v>372</v>
      </c>
      <c r="G208" s="208" t="s">
        <v>220</v>
      </c>
      <c r="H208" s="209">
        <v>5.5999999999999996</v>
      </c>
      <c r="I208" s="210"/>
      <c r="J208" s="211">
        <f>ROUND(I208*H208,2)</f>
        <v>0</v>
      </c>
      <c r="K208" s="207" t="s">
        <v>134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0.0030000000000000001</v>
      </c>
      <c r="T208" s="215">
        <f>S208*H208</f>
        <v>0.016799999999999999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223</v>
      </c>
      <c r="AT208" s="216" t="s">
        <v>130</v>
      </c>
      <c r="AU208" s="216" t="s">
        <v>81</v>
      </c>
      <c r="AY208" s="18" t="s">
        <v>128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79</v>
      </c>
      <c r="BK208" s="217">
        <f>ROUND(I208*H208,2)</f>
        <v>0</v>
      </c>
      <c r="BL208" s="18" t="s">
        <v>223</v>
      </c>
      <c r="BM208" s="216" t="s">
        <v>373</v>
      </c>
    </row>
    <row r="209" s="2" customFormat="1">
      <c r="A209" s="39"/>
      <c r="B209" s="40"/>
      <c r="C209" s="41"/>
      <c r="D209" s="218" t="s">
        <v>137</v>
      </c>
      <c r="E209" s="41"/>
      <c r="F209" s="219" t="s">
        <v>374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137</v>
      </c>
      <c r="AU209" s="18" t="s">
        <v>81</v>
      </c>
    </row>
    <row r="210" s="13" customFormat="1">
      <c r="A210" s="13"/>
      <c r="B210" s="225"/>
      <c r="C210" s="226"/>
      <c r="D210" s="223" t="s">
        <v>141</v>
      </c>
      <c r="E210" s="227" t="s">
        <v>19</v>
      </c>
      <c r="F210" s="228" t="s">
        <v>375</v>
      </c>
      <c r="G210" s="226"/>
      <c r="H210" s="229">
        <v>5.5999999999999996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141</v>
      </c>
      <c r="AU210" s="235" t="s">
        <v>81</v>
      </c>
      <c r="AV210" s="13" t="s">
        <v>81</v>
      </c>
      <c r="AW210" s="13" t="s">
        <v>33</v>
      </c>
      <c r="AX210" s="13" t="s">
        <v>79</v>
      </c>
      <c r="AY210" s="235" t="s">
        <v>128</v>
      </c>
    </row>
    <row r="211" s="2" customFormat="1" ht="24.15" customHeight="1">
      <c r="A211" s="39"/>
      <c r="B211" s="40"/>
      <c r="C211" s="205" t="s">
        <v>376</v>
      </c>
      <c r="D211" s="205" t="s">
        <v>130</v>
      </c>
      <c r="E211" s="206" t="s">
        <v>377</v>
      </c>
      <c r="F211" s="207" t="s">
        <v>378</v>
      </c>
      <c r="G211" s="208" t="s">
        <v>220</v>
      </c>
      <c r="H211" s="209">
        <v>5.5999999999999996</v>
      </c>
      <c r="I211" s="210"/>
      <c r="J211" s="211">
        <f>ROUND(I211*H211,2)</f>
        <v>0</v>
      </c>
      <c r="K211" s="207" t="s">
        <v>134</v>
      </c>
      <c r="L211" s="45"/>
      <c r="M211" s="212" t="s">
        <v>19</v>
      </c>
      <c r="N211" s="213" t="s">
        <v>42</v>
      </c>
      <c r="O211" s="85"/>
      <c r="P211" s="214">
        <f>O211*H211</f>
        <v>0</v>
      </c>
      <c r="Q211" s="214">
        <v>0.00029999999999999997</v>
      </c>
      <c r="R211" s="214">
        <f>Q211*H211</f>
        <v>0.0016799999999999999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223</v>
      </c>
      <c r="AT211" s="216" t="s">
        <v>130</v>
      </c>
      <c r="AU211" s="216" t="s">
        <v>81</v>
      </c>
      <c r="AY211" s="18" t="s">
        <v>128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79</v>
      </c>
      <c r="BK211" s="217">
        <f>ROUND(I211*H211,2)</f>
        <v>0</v>
      </c>
      <c r="BL211" s="18" t="s">
        <v>223</v>
      </c>
      <c r="BM211" s="216" t="s">
        <v>379</v>
      </c>
    </row>
    <row r="212" s="2" customFormat="1">
      <c r="A212" s="39"/>
      <c r="B212" s="40"/>
      <c r="C212" s="41"/>
      <c r="D212" s="218" t="s">
        <v>137</v>
      </c>
      <c r="E212" s="41"/>
      <c r="F212" s="219" t="s">
        <v>380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137</v>
      </c>
      <c r="AU212" s="18" t="s">
        <v>81</v>
      </c>
    </row>
    <row r="213" s="13" customFormat="1">
      <c r="A213" s="13"/>
      <c r="B213" s="225"/>
      <c r="C213" s="226"/>
      <c r="D213" s="223" t="s">
        <v>141</v>
      </c>
      <c r="E213" s="227" t="s">
        <v>19</v>
      </c>
      <c r="F213" s="228" t="s">
        <v>381</v>
      </c>
      <c r="G213" s="226"/>
      <c r="H213" s="229">
        <v>5.5999999999999996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141</v>
      </c>
      <c r="AU213" s="235" t="s">
        <v>81</v>
      </c>
      <c r="AV213" s="13" t="s">
        <v>81</v>
      </c>
      <c r="AW213" s="13" t="s">
        <v>33</v>
      </c>
      <c r="AX213" s="13" t="s">
        <v>79</v>
      </c>
      <c r="AY213" s="235" t="s">
        <v>128</v>
      </c>
    </row>
    <row r="214" s="2" customFormat="1" ht="37.8" customHeight="1">
      <c r="A214" s="39"/>
      <c r="B214" s="40"/>
      <c r="C214" s="236" t="s">
        <v>382</v>
      </c>
      <c r="D214" s="236" t="s">
        <v>176</v>
      </c>
      <c r="E214" s="237" t="s">
        <v>383</v>
      </c>
      <c r="F214" s="238" t="s">
        <v>384</v>
      </c>
      <c r="G214" s="239" t="s">
        <v>220</v>
      </c>
      <c r="H214" s="240">
        <v>6.1600000000000001</v>
      </c>
      <c r="I214" s="241"/>
      <c r="J214" s="242">
        <f>ROUND(I214*H214,2)</f>
        <v>0</v>
      </c>
      <c r="K214" s="238" t="s">
        <v>134</v>
      </c>
      <c r="L214" s="243"/>
      <c r="M214" s="244" t="s">
        <v>19</v>
      </c>
      <c r="N214" s="245" t="s">
        <v>42</v>
      </c>
      <c r="O214" s="85"/>
      <c r="P214" s="214">
        <f>O214*H214</f>
        <v>0</v>
      </c>
      <c r="Q214" s="214">
        <v>0.0032000000000000002</v>
      </c>
      <c r="R214" s="214">
        <f>Q214*H214</f>
        <v>0.019712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308</v>
      </c>
      <c r="AT214" s="216" t="s">
        <v>176</v>
      </c>
      <c r="AU214" s="216" t="s">
        <v>81</v>
      </c>
      <c r="AY214" s="18" t="s">
        <v>128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79</v>
      </c>
      <c r="BK214" s="217">
        <f>ROUND(I214*H214,2)</f>
        <v>0</v>
      </c>
      <c r="BL214" s="18" t="s">
        <v>223</v>
      </c>
      <c r="BM214" s="216" t="s">
        <v>385</v>
      </c>
    </row>
    <row r="215" s="13" customFormat="1">
      <c r="A215" s="13"/>
      <c r="B215" s="225"/>
      <c r="C215" s="226"/>
      <c r="D215" s="223" t="s">
        <v>141</v>
      </c>
      <c r="E215" s="226"/>
      <c r="F215" s="228" t="s">
        <v>386</v>
      </c>
      <c r="G215" s="226"/>
      <c r="H215" s="229">
        <v>6.1600000000000001</v>
      </c>
      <c r="I215" s="230"/>
      <c r="J215" s="226"/>
      <c r="K215" s="226"/>
      <c r="L215" s="231"/>
      <c r="M215" s="232"/>
      <c r="N215" s="233"/>
      <c r="O215" s="233"/>
      <c r="P215" s="233"/>
      <c r="Q215" s="233"/>
      <c r="R215" s="233"/>
      <c r="S215" s="233"/>
      <c r="T215" s="23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5" t="s">
        <v>141</v>
      </c>
      <c r="AU215" s="235" t="s">
        <v>81</v>
      </c>
      <c r="AV215" s="13" t="s">
        <v>81</v>
      </c>
      <c r="AW215" s="13" t="s">
        <v>4</v>
      </c>
      <c r="AX215" s="13" t="s">
        <v>79</v>
      </c>
      <c r="AY215" s="235" t="s">
        <v>128</v>
      </c>
    </row>
    <row r="216" s="12" customFormat="1" ht="22.8" customHeight="1">
      <c r="A216" s="12"/>
      <c r="B216" s="189"/>
      <c r="C216" s="190"/>
      <c r="D216" s="191" t="s">
        <v>70</v>
      </c>
      <c r="E216" s="203" t="s">
        <v>387</v>
      </c>
      <c r="F216" s="203" t="s">
        <v>388</v>
      </c>
      <c r="G216" s="190"/>
      <c r="H216" s="190"/>
      <c r="I216" s="193"/>
      <c r="J216" s="204">
        <f>BK216</f>
        <v>0</v>
      </c>
      <c r="K216" s="190"/>
      <c r="L216" s="195"/>
      <c r="M216" s="196"/>
      <c r="N216" s="197"/>
      <c r="O216" s="197"/>
      <c r="P216" s="198">
        <f>SUM(P217:P221)</f>
        <v>0</v>
      </c>
      <c r="Q216" s="197"/>
      <c r="R216" s="198">
        <f>SUM(R217:R221)</f>
        <v>0.058968000000000007</v>
      </c>
      <c r="S216" s="197"/>
      <c r="T216" s="199">
        <f>SUM(T217:T221)</f>
        <v>0.11049999999999999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81</v>
      </c>
      <c r="AT216" s="201" t="s">
        <v>70</v>
      </c>
      <c r="AU216" s="201" t="s">
        <v>79</v>
      </c>
      <c r="AY216" s="200" t="s">
        <v>128</v>
      </c>
      <c r="BK216" s="202">
        <f>SUM(BK217:BK221)</f>
        <v>0</v>
      </c>
    </row>
    <row r="217" s="2" customFormat="1" ht="24.15" customHeight="1">
      <c r="A217" s="39"/>
      <c r="B217" s="40"/>
      <c r="C217" s="205" t="s">
        <v>389</v>
      </c>
      <c r="D217" s="205" t="s">
        <v>130</v>
      </c>
      <c r="E217" s="206" t="s">
        <v>390</v>
      </c>
      <c r="F217" s="207" t="s">
        <v>391</v>
      </c>
      <c r="G217" s="208" t="s">
        <v>233</v>
      </c>
      <c r="H217" s="209">
        <v>130</v>
      </c>
      <c r="I217" s="210"/>
      <c r="J217" s="211">
        <f>ROUND(I217*H217,2)</f>
        <v>0</v>
      </c>
      <c r="K217" s="207" t="s">
        <v>134</v>
      </c>
      <c r="L217" s="45"/>
      <c r="M217" s="212" t="s">
        <v>19</v>
      </c>
      <c r="N217" s="213" t="s">
        <v>42</v>
      </c>
      <c r="O217" s="85"/>
      <c r="P217" s="214">
        <f>O217*H217</f>
        <v>0</v>
      </c>
      <c r="Q217" s="214">
        <v>0.00014999999999999999</v>
      </c>
      <c r="R217" s="214">
        <f>Q217*H217</f>
        <v>0.0195</v>
      </c>
      <c r="S217" s="214">
        <v>0.00084999999999999995</v>
      </c>
      <c r="T217" s="215">
        <f>S217*H217</f>
        <v>0.11049999999999999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223</v>
      </c>
      <c r="AT217" s="216" t="s">
        <v>130</v>
      </c>
      <c r="AU217" s="216" t="s">
        <v>81</v>
      </c>
      <c r="AY217" s="18" t="s">
        <v>128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79</v>
      </c>
      <c r="BK217" s="217">
        <f>ROUND(I217*H217,2)</f>
        <v>0</v>
      </c>
      <c r="BL217" s="18" t="s">
        <v>223</v>
      </c>
      <c r="BM217" s="216" t="s">
        <v>392</v>
      </c>
    </row>
    <row r="218" s="2" customFormat="1">
      <c r="A218" s="39"/>
      <c r="B218" s="40"/>
      <c r="C218" s="41"/>
      <c r="D218" s="218" t="s">
        <v>137</v>
      </c>
      <c r="E218" s="41"/>
      <c r="F218" s="219" t="s">
        <v>393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137</v>
      </c>
      <c r="AU218" s="18" t="s">
        <v>81</v>
      </c>
    </row>
    <row r="219" s="13" customFormat="1">
      <c r="A219" s="13"/>
      <c r="B219" s="225"/>
      <c r="C219" s="226"/>
      <c r="D219" s="223" t="s">
        <v>141</v>
      </c>
      <c r="E219" s="227" t="s">
        <v>19</v>
      </c>
      <c r="F219" s="228" t="s">
        <v>394</v>
      </c>
      <c r="G219" s="226"/>
      <c r="H219" s="229">
        <v>130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141</v>
      </c>
      <c r="AU219" s="235" t="s">
        <v>81</v>
      </c>
      <c r="AV219" s="13" t="s">
        <v>81</v>
      </c>
      <c r="AW219" s="13" t="s">
        <v>33</v>
      </c>
      <c r="AX219" s="13" t="s">
        <v>79</v>
      </c>
      <c r="AY219" s="235" t="s">
        <v>128</v>
      </c>
    </row>
    <row r="220" s="2" customFormat="1" ht="24.15" customHeight="1">
      <c r="A220" s="39"/>
      <c r="B220" s="40"/>
      <c r="C220" s="236" t="s">
        <v>395</v>
      </c>
      <c r="D220" s="236" t="s">
        <v>176</v>
      </c>
      <c r="E220" s="237" t="s">
        <v>396</v>
      </c>
      <c r="F220" s="238" t="s">
        <v>397</v>
      </c>
      <c r="G220" s="239" t="s">
        <v>220</v>
      </c>
      <c r="H220" s="240">
        <v>3.8999999999999999</v>
      </c>
      <c r="I220" s="241"/>
      <c r="J220" s="242">
        <f>ROUND(I220*H220,2)</f>
        <v>0</v>
      </c>
      <c r="K220" s="238" t="s">
        <v>134</v>
      </c>
      <c r="L220" s="243"/>
      <c r="M220" s="244" t="s">
        <v>19</v>
      </c>
      <c r="N220" s="245" t="s">
        <v>42</v>
      </c>
      <c r="O220" s="85"/>
      <c r="P220" s="214">
        <f>O220*H220</f>
        <v>0</v>
      </c>
      <c r="Q220" s="214">
        <v>0.010120000000000001</v>
      </c>
      <c r="R220" s="214">
        <f>Q220*H220</f>
        <v>0.039468000000000003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308</v>
      </c>
      <c r="AT220" s="216" t="s">
        <v>176</v>
      </c>
      <c r="AU220" s="216" t="s">
        <v>81</v>
      </c>
      <c r="AY220" s="18" t="s">
        <v>128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79</v>
      </c>
      <c r="BK220" s="217">
        <f>ROUND(I220*H220,2)</f>
        <v>0</v>
      </c>
      <c r="BL220" s="18" t="s">
        <v>223</v>
      </c>
      <c r="BM220" s="216" t="s">
        <v>398</v>
      </c>
    </row>
    <row r="221" s="13" customFormat="1">
      <c r="A221" s="13"/>
      <c r="B221" s="225"/>
      <c r="C221" s="226"/>
      <c r="D221" s="223" t="s">
        <v>141</v>
      </c>
      <c r="E221" s="227" t="s">
        <v>19</v>
      </c>
      <c r="F221" s="228" t="s">
        <v>399</v>
      </c>
      <c r="G221" s="226"/>
      <c r="H221" s="229">
        <v>3.8999999999999999</v>
      </c>
      <c r="I221" s="230"/>
      <c r="J221" s="226"/>
      <c r="K221" s="226"/>
      <c r="L221" s="231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141</v>
      </c>
      <c r="AU221" s="235" t="s">
        <v>81</v>
      </c>
      <c r="AV221" s="13" t="s">
        <v>81</v>
      </c>
      <c r="AW221" s="13" t="s">
        <v>33</v>
      </c>
      <c r="AX221" s="13" t="s">
        <v>79</v>
      </c>
      <c r="AY221" s="235" t="s">
        <v>128</v>
      </c>
    </row>
    <row r="222" s="2" customFormat="1" ht="6.96" customHeight="1">
      <c r="A222" s="39"/>
      <c r="B222" s="60"/>
      <c r="C222" s="61"/>
      <c r="D222" s="61"/>
      <c r="E222" s="61"/>
      <c r="F222" s="61"/>
      <c r="G222" s="61"/>
      <c r="H222" s="61"/>
      <c r="I222" s="61"/>
      <c r="J222" s="61"/>
      <c r="K222" s="61"/>
      <c r="L222" s="45"/>
      <c r="M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</row>
  </sheetData>
  <sheetProtection sheet="1" autoFilter="0" formatColumns="0" formatRows="0" objects="1" scenarios="1" spinCount="100000" saltValue="7spqOIN2HNTV+Yl3kk8MXt+IfWLR518/EfQiFieUzI1yXZbQgnG3/TyovMiynR9R+X58hioYrARIREQ+QvKGWQ==" hashValue="XrqAXQSCGCprx1b3w/bSq+5ZOXmGXID3bO0kjvEp3ODx2Kp6XpVXXZUCopJA7NYz1AMLKN6pauNwTXQyiK/ahQ==" algorithmName="SHA-512" password="CC35"/>
  <autoFilter ref="C93:K221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129001101"/>
    <hyperlink ref="F102" r:id="rId2" display="https://podminky.urs.cz/item/CS_URS_2024_01/131313701"/>
    <hyperlink ref="F104" r:id="rId3" display="https://podminky.urs.cz/item/CS_URS_2024_01/162751157"/>
    <hyperlink ref="F107" r:id="rId4" display="https://podminky.urs.cz/item/CS_URS_2024_01/167151102"/>
    <hyperlink ref="F110" r:id="rId5" display="https://podminky.urs.cz/item/CS_URS_2024_01/171201231"/>
    <hyperlink ref="F114" r:id="rId6" display="https://podminky.urs.cz/item/CS_URS_2024_01/171251201"/>
    <hyperlink ref="F116" r:id="rId7" display="https://podminky.urs.cz/item/CS_URS_2024_01/174111101"/>
    <hyperlink ref="F121" r:id="rId8" display="https://podminky.urs.cz/item/CS_URS_2024_01/175111101"/>
    <hyperlink ref="F128" r:id="rId9" display="https://podminky.urs.cz/item/CS_URS_2024_01/273313611"/>
    <hyperlink ref="F131" r:id="rId10" display="https://podminky.urs.cz/item/CS_URS_2024_01/273321511"/>
    <hyperlink ref="F134" r:id="rId11" display="https://podminky.urs.cz/item/CS_URS_2024_01/279362021"/>
    <hyperlink ref="F137" r:id="rId12" display="https://podminky.urs.cz/item/CS_URS_2024_01/452311151"/>
    <hyperlink ref="F142" r:id="rId13" display="https://podminky.urs.cz/item/CS_URS_2024_01/619991001"/>
    <hyperlink ref="F144" r:id="rId14" display="https://podminky.urs.cz/item/CS_URS_2024_01/890311811"/>
    <hyperlink ref="F148" r:id="rId15" display="https://podminky.urs.cz/item/CS_URS_2024_01/953961212"/>
    <hyperlink ref="F151" r:id="rId16" display="https://podminky.urs.cz/item/CS_URS_2024_01/965042121"/>
    <hyperlink ref="F154" r:id="rId17" display="https://podminky.urs.cz/item/CS_URS_2024_01/969011112"/>
    <hyperlink ref="F158" r:id="rId18" display="https://podminky.urs.cz/item/CS_URS_2024_01/997006002"/>
    <hyperlink ref="F160" r:id="rId19" display="https://podminky.urs.cz/item/CS_URS_2024_01/997013211"/>
    <hyperlink ref="F162" r:id="rId20" display="https://podminky.urs.cz/item/CS_URS_2024_01/997013219"/>
    <hyperlink ref="F165" r:id="rId21" display="https://podminky.urs.cz/item/CS_URS_2024_01/997221551"/>
    <hyperlink ref="F168" r:id="rId22" display="https://podminky.urs.cz/item/CS_URS_2024_01/997221559"/>
    <hyperlink ref="F172" r:id="rId23" display="https://podminky.urs.cz/item/CS_URS_2024_01/997221611"/>
    <hyperlink ref="F174" r:id="rId24" display="https://podminky.urs.cz/item/CS_URS_2024_01/997013631"/>
    <hyperlink ref="F177" r:id="rId25" display="https://podminky.urs.cz/item/CS_URS_2024_01/998011008"/>
    <hyperlink ref="F180" r:id="rId26" display="https://podminky.urs.cz/item/CS_URS_2024_01/711141559"/>
    <hyperlink ref="F187" r:id="rId27" display="https://podminky.urs.cz/item/CS_URS_2024_01/713121111"/>
    <hyperlink ref="F198" r:id="rId28" display="https://podminky.urs.cz/item/CS_URS_2024_01/721175003"/>
    <hyperlink ref="F201" r:id="rId29" display="https://podminky.urs.cz/item/CS_URS_2024_01/725210821"/>
    <hyperlink ref="F203" r:id="rId30" display="https://podminky.urs.cz/item/CS_URS_2024_01/725219101"/>
    <hyperlink ref="F209" r:id="rId31" display="https://podminky.urs.cz/item/CS_URS_2024_01/776201812"/>
    <hyperlink ref="F212" r:id="rId32" display="https://podminky.urs.cz/item/CS_URS_2024_01/776221211"/>
    <hyperlink ref="F218" r:id="rId33" display="https://podminky.urs.cz/item/CS_URS_2024_01/781473924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ZŠ F-M, Lískovec 320 – hydroizolace spodní stavby - dodatek č. 02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ROUND(J95,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ROUND((SUM(BE95:BE231)),  2)</f>
        <v>0</v>
      </c>
      <c r="G33" s="39"/>
      <c r="H33" s="39"/>
      <c r="I33" s="149">
        <v>0.20999999999999999</v>
      </c>
      <c r="J33" s="148">
        <f>ROUND(((SUM(BE95:BE231))*I33),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ROUND((SUM(BF95:BF231)),  2)</f>
        <v>0</v>
      </c>
      <c r="G34" s="39"/>
      <c r="H34" s="39"/>
      <c r="I34" s="149">
        <v>0.14999999999999999</v>
      </c>
      <c r="J34" s="148">
        <f>ROUND(((SUM(BF95:BF231))*I34),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ROUND((SUM(BG95:BG231)),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ROUND((SUM(BH95:BH231)),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ROUND((SUM(BI95:BI231)),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ZŠ F-M, Lískovec 320 – hydroizolace spodní stavby - dodatek č. 02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01.5 - Sanace bývalého skladu uhlí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 Sedlištím 320, Lískovec, 738 01</v>
      </c>
      <c r="G52" s="41"/>
      <c r="H52" s="41"/>
      <c r="I52" s="33" t="s">
        <v>23</v>
      </c>
      <c r="J52" s="73" t="str">
        <f>IF(J12="","",J12)</f>
        <v>15. 1. 2024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31</v>
      </c>
      <c r="J54" s="37" t="str">
        <f>E21</f>
        <v>BENEPRO,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J96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100</v>
      </c>
      <c r="E61" s="175"/>
      <c r="F61" s="175"/>
      <c r="G61" s="175"/>
      <c r="H61" s="175"/>
      <c r="I61" s="175"/>
      <c r="J61" s="176">
        <f>J97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401</v>
      </c>
      <c r="E62" s="175"/>
      <c r="F62" s="175"/>
      <c r="G62" s="175"/>
      <c r="H62" s="175"/>
      <c r="I62" s="175"/>
      <c r="J62" s="176">
        <f>J110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102</v>
      </c>
      <c r="E63" s="175"/>
      <c r="F63" s="175"/>
      <c r="G63" s="175"/>
      <c r="H63" s="175"/>
      <c r="I63" s="175"/>
      <c r="J63" s="176">
        <f>J116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103</v>
      </c>
      <c r="E64" s="175"/>
      <c r="F64" s="175"/>
      <c r="G64" s="175"/>
      <c r="H64" s="175"/>
      <c r="I64" s="175"/>
      <c r="J64" s="176">
        <f>J133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104</v>
      </c>
      <c r="E65" s="175"/>
      <c r="F65" s="175"/>
      <c r="G65" s="175"/>
      <c r="H65" s="175"/>
      <c r="I65" s="175"/>
      <c r="J65" s="176">
        <f>J153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105</v>
      </c>
      <c r="E66" s="175"/>
      <c r="F66" s="175"/>
      <c r="G66" s="175"/>
      <c r="H66" s="175"/>
      <c r="I66" s="175"/>
      <c r="J66" s="176">
        <f>J172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106</v>
      </c>
      <c r="E67" s="169"/>
      <c r="F67" s="169"/>
      <c r="G67" s="169"/>
      <c r="H67" s="169"/>
      <c r="I67" s="169"/>
      <c r="J67" s="170">
        <f>J175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6"/>
      <c r="C68" s="167"/>
      <c r="D68" s="168" t="s">
        <v>107</v>
      </c>
      <c r="E68" s="169"/>
      <c r="F68" s="169"/>
      <c r="G68" s="169"/>
      <c r="H68" s="169"/>
      <c r="I68" s="169"/>
      <c r="J68" s="170">
        <f>J181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108</v>
      </c>
      <c r="E69" s="175"/>
      <c r="F69" s="175"/>
      <c r="G69" s="175"/>
      <c r="H69" s="175"/>
      <c r="I69" s="175"/>
      <c r="J69" s="176">
        <f>J182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402</v>
      </c>
      <c r="E70" s="175"/>
      <c r="F70" s="175"/>
      <c r="G70" s="175"/>
      <c r="H70" s="175"/>
      <c r="I70" s="175"/>
      <c r="J70" s="176">
        <f>J187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403</v>
      </c>
      <c r="E71" s="175"/>
      <c r="F71" s="175"/>
      <c r="G71" s="175"/>
      <c r="H71" s="175"/>
      <c r="I71" s="175"/>
      <c r="J71" s="176">
        <f>J195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404</v>
      </c>
      <c r="E72" s="175"/>
      <c r="F72" s="175"/>
      <c r="G72" s="175"/>
      <c r="H72" s="175"/>
      <c r="I72" s="175"/>
      <c r="J72" s="176">
        <f>J207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405</v>
      </c>
      <c r="E73" s="175"/>
      <c r="F73" s="175"/>
      <c r="G73" s="175"/>
      <c r="H73" s="175"/>
      <c r="I73" s="175"/>
      <c r="J73" s="176">
        <f>J215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9" customFormat="1" ht="24.96" customHeight="1">
      <c r="A74" s="9"/>
      <c r="B74" s="166"/>
      <c r="C74" s="167"/>
      <c r="D74" s="168" t="s">
        <v>406</v>
      </c>
      <c r="E74" s="169"/>
      <c r="F74" s="169"/>
      <c r="G74" s="169"/>
      <c r="H74" s="169"/>
      <c r="I74" s="169"/>
      <c r="J74" s="170">
        <f>J225</f>
        <v>0</v>
      </c>
      <c r="K74" s="167"/>
      <c r="L74" s="171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10" customFormat="1" ht="19.92" customHeight="1">
      <c r="A75" s="10"/>
      <c r="B75" s="172"/>
      <c r="C75" s="173"/>
      <c r="D75" s="174" t="s">
        <v>407</v>
      </c>
      <c r="E75" s="175"/>
      <c r="F75" s="175"/>
      <c r="G75" s="175"/>
      <c r="H75" s="175"/>
      <c r="I75" s="175"/>
      <c r="J75" s="176">
        <f>J226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61" t="str">
        <f>E7</f>
        <v>ZŠ F-M, Lískovec 320 – hydroizolace spodní stavby - dodatek č. 02</v>
      </c>
      <c r="F85" s="33"/>
      <c r="G85" s="33"/>
      <c r="H85" s="33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92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SO 01.5 - Sanace bývalého skladu uhlí</v>
      </c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K Sedlištím 320, Lískovec, 738 01</v>
      </c>
      <c r="G89" s="41"/>
      <c r="H89" s="41"/>
      <c r="I89" s="33" t="s">
        <v>23</v>
      </c>
      <c r="J89" s="73" t="str">
        <f>IF(J12="","",J12)</f>
        <v>15. 1. 2024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25</v>
      </c>
      <c r="D91" s="41"/>
      <c r="E91" s="41"/>
      <c r="F91" s="28" t="str">
        <f>E15</f>
        <v>Statutární město Frýdek-Místek</v>
      </c>
      <c r="G91" s="41"/>
      <c r="H91" s="41"/>
      <c r="I91" s="33" t="s">
        <v>31</v>
      </c>
      <c r="J91" s="37" t="str">
        <f>E21</f>
        <v>BENEPRO, a.s.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BENEPRO, a.s.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78"/>
      <c r="B94" s="179"/>
      <c r="C94" s="180" t="s">
        <v>114</v>
      </c>
      <c r="D94" s="181" t="s">
        <v>56</v>
      </c>
      <c r="E94" s="181" t="s">
        <v>52</v>
      </c>
      <c r="F94" s="181" t="s">
        <v>53</v>
      </c>
      <c r="G94" s="181" t="s">
        <v>115</v>
      </c>
      <c r="H94" s="181" t="s">
        <v>116</v>
      </c>
      <c r="I94" s="181" t="s">
        <v>117</v>
      </c>
      <c r="J94" s="181" t="s">
        <v>96</v>
      </c>
      <c r="K94" s="182" t="s">
        <v>118</v>
      </c>
      <c r="L94" s="183"/>
      <c r="M94" s="93" t="s">
        <v>19</v>
      </c>
      <c r="N94" s="94" t="s">
        <v>41</v>
      </c>
      <c r="O94" s="94" t="s">
        <v>119</v>
      </c>
      <c r="P94" s="94" t="s">
        <v>120</v>
      </c>
      <c r="Q94" s="94" t="s">
        <v>121</v>
      </c>
      <c r="R94" s="94" t="s">
        <v>122</v>
      </c>
      <c r="S94" s="94" t="s">
        <v>123</v>
      </c>
      <c r="T94" s="95" t="s">
        <v>124</v>
      </c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</row>
    <row r="95" s="2" customFormat="1" ht="22.8" customHeight="1">
      <c r="A95" s="39"/>
      <c r="B95" s="40"/>
      <c r="C95" s="100" t="s">
        <v>125</v>
      </c>
      <c r="D95" s="41"/>
      <c r="E95" s="41"/>
      <c r="F95" s="41"/>
      <c r="G95" s="41"/>
      <c r="H95" s="41"/>
      <c r="I95" s="41"/>
      <c r="J95" s="184">
        <f>BK95</f>
        <v>0</v>
      </c>
      <c r="K95" s="41"/>
      <c r="L95" s="45"/>
      <c r="M95" s="96"/>
      <c r="N95" s="185"/>
      <c r="O95" s="97"/>
      <c r="P95" s="186">
        <f>P96+P175+P181+P225</f>
        <v>0</v>
      </c>
      <c r="Q95" s="97"/>
      <c r="R95" s="186">
        <f>R96+R175+R181+R225</f>
        <v>7.4030167999999987</v>
      </c>
      <c r="S95" s="97"/>
      <c r="T95" s="187">
        <f>T96+T175+T181+T225</f>
        <v>8.0635622000000016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70</v>
      </c>
      <c r="AU95" s="18" t="s">
        <v>97</v>
      </c>
      <c r="BK95" s="188">
        <f>BK96+BK175+BK181+BK225</f>
        <v>0</v>
      </c>
    </row>
    <row r="96" s="12" customFormat="1" ht="25.92" customHeight="1">
      <c r="A96" s="12"/>
      <c r="B96" s="189"/>
      <c r="C96" s="190"/>
      <c r="D96" s="191" t="s">
        <v>70</v>
      </c>
      <c r="E96" s="192" t="s">
        <v>126</v>
      </c>
      <c r="F96" s="192" t="s">
        <v>127</v>
      </c>
      <c r="G96" s="190"/>
      <c r="H96" s="190"/>
      <c r="I96" s="193"/>
      <c r="J96" s="194">
        <f>BK96</f>
        <v>0</v>
      </c>
      <c r="K96" s="190"/>
      <c r="L96" s="195"/>
      <c r="M96" s="196"/>
      <c r="N96" s="197"/>
      <c r="O96" s="197"/>
      <c r="P96" s="198">
        <f>P97+P110+P116+P133+P153+P172</f>
        <v>0</v>
      </c>
      <c r="Q96" s="197"/>
      <c r="R96" s="198">
        <f>R97+R110+R116+R133+R153+R172</f>
        <v>7.2645145999999992</v>
      </c>
      <c r="S96" s="197"/>
      <c r="T96" s="199">
        <f>T97+T110+T116+T133+T153+T172</f>
        <v>7.8084122000000011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79</v>
      </c>
      <c r="AT96" s="201" t="s">
        <v>70</v>
      </c>
      <c r="AU96" s="201" t="s">
        <v>71</v>
      </c>
      <c r="AY96" s="200" t="s">
        <v>128</v>
      </c>
      <c r="BK96" s="202">
        <f>BK97+BK110+BK116+BK133+BK153+BK172</f>
        <v>0</v>
      </c>
    </row>
    <row r="97" s="12" customFormat="1" ht="22.8" customHeight="1">
      <c r="A97" s="12"/>
      <c r="B97" s="189"/>
      <c r="C97" s="190"/>
      <c r="D97" s="191" t="s">
        <v>70</v>
      </c>
      <c r="E97" s="203" t="s">
        <v>81</v>
      </c>
      <c r="F97" s="203" t="s">
        <v>192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SUM(P98:P109)</f>
        <v>0</v>
      </c>
      <c r="Q97" s="197"/>
      <c r="R97" s="198">
        <f>SUM(R98:R109)</f>
        <v>5.1186735999999993</v>
      </c>
      <c r="S97" s="197"/>
      <c r="T97" s="199">
        <f>SUM(T98:T109)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79</v>
      </c>
      <c r="AT97" s="201" t="s">
        <v>70</v>
      </c>
      <c r="AU97" s="201" t="s">
        <v>79</v>
      </c>
      <c r="AY97" s="200" t="s">
        <v>128</v>
      </c>
      <c r="BK97" s="202">
        <f>SUM(BK98:BK109)</f>
        <v>0</v>
      </c>
    </row>
    <row r="98" s="2" customFormat="1" ht="24.15" customHeight="1">
      <c r="A98" s="39"/>
      <c r="B98" s="40"/>
      <c r="C98" s="205" t="s">
        <v>79</v>
      </c>
      <c r="D98" s="205" t="s">
        <v>130</v>
      </c>
      <c r="E98" s="206" t="s">
        <v>408</v>
      </c>
      <c r="F98" s="207" t="s">
        <v>409</v>
      </c>
      <c r="G98" s="208" t="s">
        <v>133</v>
      </c>
      <c r="H98" s="209">
        <v>0.90000000000000002</v>
      </c>
      <c r="I98" s="210"/>
      <c r="J98" s="211">
        <f>ROUND(I98*H98,2)</f>
        <v>0</v>
      </c>
      <c r="K98" s="207" t="s">
        <v>330</v>
      </c>
      <c r="L98" s="45"/>
      <c r="M98" s="212" t="s">
        <v>19</v>
      </c>
      <c r="N98" s="213" t="s">
        <v>42</v>
      </c>
      <c r="O98" s="85"/>
      <c r="P98" s="214">
        <f>O98*H98</f>
        <v>0</v>
      </c>
      <c r="Q98" s="214">
        <v>1.98</v>
      </c>
      <c r="R98" s="214">
        <f>Q98*H98</f>
        <v>1.782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135</v>
      </c>
      <c r="AT98" s="216" t="s">
        <v>130</v>
      </c>
      <c r="AU98" s="216" t="s">
        <v>81</v>
      </c>
      <c r="AY98" s="18" t="s">
        <v>128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79</v>
      </c>
      <c r="BK98" s="217">
        <f>ROUND(I98*H98,2)</f>
        <v>0</v>
      </c>
      <c r="BL98" s="18" t="s">
        <v>135</v>
      </c>
      <c r="BM98" s="216" t="s">
        <v>410</v>
      </c>
    </row>
    <row r="99" s="13" customFormat="1">
      <c r="A99" s="13"/>
      <c r="B99" s="225"/>
      <c r="C99" s="226"/>
      <c r="D99" s="223" t="s">
        <v>141</v>
      </c>
      <c r="E99" s="227" t="s">
        <v>19</v>
      </c>
      <c r="F99" s="228" t="s">
        <v>411</v>
      </c>
      <c r="G99" s="226"/>
      <c r="H99" s="229">
        <v>0.90000000000000002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141</v>
      </c>
      <c r="AU99" s="235" t="s">
        <v>81</v>
      </c>
      <c r="AV99" s="13" t="s">
        <v>81</v>
      </c>
      <c r="AW99" s="13" t="s">
        <v>33</v>
      </c>
      <c r="AX99" s="13" t="s">
        <v>79</v>
      </c>
      <c r="AY99" s="235" t="s">
        <v>128</v>
      </c>
    </row>
    <row r="100" s="2" customFormat="1" ht="24.15" customHeight="1">
      <c r="A100" s="39"/>
      <c r="B100" s="40"/>
      <c r="C100" s="205" t="s">
        <v>81</v>
      </c>
      <c r="D100" s="205" t="s">
        <v>130</v>
      </c>
      <c r="E100" s="206" t="s">
        <v>194</v>
      </c>
      <c r="F100" s="207" t="s">
        <v>195</v>
      </c>
      <c r="G100" s="208" t="s">
        <v>133</v>
      </c>
      <c r="H100" s="209">
        <v>0.77000000000000002</v>
      </c>
      <c r="I100" s="210"/>
      <c r="J100" s="211">
        <f>ROUND(I100*H100,2)</f>
        <v>0</v>
      </c>
      <c r="K100" s="207" t="s">
        <v>134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2.3010199999999998</v>
      </c>
      <c r="R100" s="214">
        <f>Q100*H100</f>
        <v>1.7717854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135</v>
      </c>
      <c r="AT100" s="216" t="s">
        <v>130</v>
      </c>
      <c r="AU100" s="216" t="s">
        <v>81</v>
      </c>
      <c r="AY100" s="18" t="s">
        <v>128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135</v>
      </c>
      <c r="BM100" s="216" t="s">
        <v>196</v>
      </c>
    </row>
    <row r="101" s="2" customFormat="1">
      <c r="A101" s="39"/>
      <c r="B101" s="40"/>
      <c r="C101" s="41"/>
      <c r="D101" s="218" t="s">
        <v>137</v>
      </c>
      <c r="E101" s="41"/>
      <c r="F101" s="219" t="s">
        <v>197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81</v>
      </c>
    </row>
    <row r="102" s="13" customFormat="1">
      <c r="A102" s="13"/>
      <c r="B102" s="225"/>
      <c r="C102" s="226"/>
      <c r="D102" s="223" t="s">
        <v>141</v>
      </c>
      <c r="E102" s="227" t="s">
        <v>19</v>
      </c>
      <c r="F102" s="228" t="s">
        <v>412</v>
      </c>
      <c r="G102" s="226"/>
      <c r="H102" s="229">
        <v>0.5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141</v>
      </c>
      <c r="AU102" s="235" t="s">
        <v>81</v>
      </c>
      <c r="AV102" s="13" t="s">
        <v>81</v>
      </c>
      <c r="AW102" s="13" t="s">
        <v>33</v>
      </c>
      <c r="AX102" s="13" t="s">
        <v>71</v>
      </c>
      <c r="AY102" s="235" t="s">
        <v>128</v>
      </c>
    </row>
    <row r="103" s="13" customFormat="1">
      <c r="A103" s="13"/>
      <c r="B103" s="225"/>
      <c r="C103" s="226"/>
      <c r="D103" s="223" t="s">
        <v>141</v>
      </c>
      <c r="E103" s="227" t="s">
        <v>19</v>
      </c>
      <c r="F103" s="228" t="s">
        <v>413</v>
      </c>
      <c r="G103" s="226"/>
      <c r="H103" s="229">
        <v>0.27000000000000002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141</v>
      </c>
      <c r="AU103" s="235" t="s">
        <v>81</v>
      </c>
      <c r="AV103" s="13" t="s">
        <v>81</v>
      </c>
      <c r="AW103" s="13" t="s">
        <v>33</v>
      </c>
      <c r="AX103" s="13" t="s">
        <v>71</v>
      </c>
      <c r="AY103" s="235" t="s">
        <v>128</v>
      </c>
    </row>
    <row r="104" s="14" customFormat="1">
      <c r="A104" s="14"/>
      <c r="B104" s="249"/>
      <c r="C104" s="250"/>
      <c r="D104" s="223" t="s">
        <v>141</v>
      </c>
      <c r="E104" s="251" t="s">
        <v>19</v>
      </c>
      <c r="F104" s="252" t="s">
        <v>414</v>
      </c>
      <c r="G104" s="250"/>
      <c r="H104" s="253">
        <v>0.77000000000000002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141</v>
      </c>
      <c r="AU104" s="259" t="s">
        <v>81</v>
      </c>
      <c r="AV104" s="14" t="s">
        <v>135</v>
      </c>
      <c r="AW104" s="14" t="s">
        <v>33</v>
      </c>
      <c r="AX104" s="14" t="s">
        <v>79</v>
      </c>
      <c r="AY104" s="259" t="s">
        <v>128</v>
      </c>
    </row>
    <row r="105" s="2" customFormat="1" ht="33" customHeight="1">
      <c r="A105" s="39"/>
      <c r="B105" s="40"/>
      <c r="C105" s="205" t="s">
        <v>147</v>
      </c>
      <c r="D105" s="205" t="s">
        <v>130</v>
      </c>
      <c r="E105" s="206" t="s">
        <v>200</v>
      </c>
      <c r="F105" s="207" t="s">
        <v>201</v>
      </c>
      <c r="G105" s="208" t="s">
        <v>133</v>
      </c>
      <c r="H105" s="209">
        <v>0.59999999999999998</v>
      </c>
      <c r="I105" s="210"/>
      <c r="J105" s="211">
        <f>ROUND(I105*H105,2)</f>
        <v>0</v>
      </c>
      <c r="K105" s="207" t="s">
        <v>134</v>
      </c>
      <c r="L105" s="45"/>
      <c r="M105" s="212" t="s">
        <v>19</v>
      </c>
      <c r="N105" s="213" t="s">
        <v>42</v>
      </c>
      <c r="O105" s="85"/>
      <c r="P105" s="214">
        <f>O105*H105</f>
        <v>0</v>
      </c>
      <c r="Q105" s="214">
        <v>2.5018699999999998</v>
      </c>
      <c r="R105" s="214">
        <f>Q105*H105</f>
        <v>1.5011219999999999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135</v>
      </c>
      <c r="AT105" s="216" t="s">
        <v>130</v>
      </c>
      <c r="AU105" s="216" t="s">
        <v>81</v>
      </c>
      <c r="AY105" s="18" t="s">
        <v>128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79</v>
      </c>
      <c r="BK105" s="217">
        <f>ROUND(I105*H105,2)</f>
        <v>0</v>
      </c>
      <c r="BL105" s="18" t="s">
        <v>135</v>
      </c>
      <c r="BM105" s="216" t="s">
        <v>202</v>
      </c>
    </row>
    <row r="106" s="2" customFormat="1">
      <c r="A106" s="39"/>
      <c r="B106" s="40"/>
      <c r="C106" s="41"/>
      <c r="D106" s="218" t="s">
        <v>137</v>
      </c>
      <c r="E106" s="41"/>
      <c r="F106" s="219" t="s">
        <v>203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81</v>
      </c>
    </row>
    <row r="107" s="13" customFormat="1">
      <c r="A107" s="13"/>
      <c r="B107" s="225"/>
      <c r="C107" s="226"/>
      <c r="D107" s="223" t="s">
        <v>141</v>
      </c>
      <c r="E107" s="227" t="s">
        <v>19</v>
      </c>
      <c r="F107" s="228" t="s">
        <v>415</v>
      </c>
      <c r="G107" s="226"/>
      <c r="H107" s="229">
        <v>0.59999999999999998</v>
      </c>
      <c r="I107" s="230"/>
      <c r="J107" s="226"/>
      <c r="K107" s="226"/>
      <c r="L107" s="231"/>
      <c r="M107" s="232"/>
      <c r="N107" s="233"/>
      <c r="O107" s="233"/>
      <c r="P107" s="233"/>
      <c r="Q107" s="233"/>
      <c r="R107" s="233"/>
      <c r="S107" s="233"/>
      <c r="T107" s="234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5" t="s">
        <v>141</v>
      </c>
      <c r="AU107" s="235" t="s">
        <v>81</v>
      </c>
      <c r="AV107" s="13" t="s">
        <v>81</v>
      </c>
      <c r="AW107" s="13" t="s">
        <v>33</v>
      </c>
      <c r="AX107" s="13" t="s">
        <v>79</v>
      </c>
      <c r="AY107" s="235" t="s">
        <v>128</v>
      </c>
    </row>
    <row r="108" s="2" customFormat="1" ht="49.05" customHeight="1">
      <c r="A108" s="39"/>
      <c r="B108" s="40"/>
      <c r="C108" s="205" t="s">
        <v>135</v>
      </c>
      <c r="D108" s="205" t="s">
        <v>130</v>
      </c>
      <c r="E108" s="206" t="s">
        <v>206</v>
      </c>
      <c r="F108" s="207" t="s">
        <v>207</v>
      </c>
      <c r="G108" s="208" t="s">
        <v>160</v>
      </c>
      <c r="H108" s="209">
        <v>0.059999999999999998</v>
      </c>
      <c r="I108" s="210"/>
      <c r="J108" s="211">
        <f>ROUND(I108*H108,2)</f>
        <v>0</v>
      </c>
      <c r="K108" s="207" t="s">
        <v>134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1.06277</v>
      </c>
      <c r="R108" s="214">
        <f>Q108*H108</f>
        <v>0.063766199999999995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135</v>
      </c>
      <c r="AT108" s="216" t="s">
        <v>130</v>
      </c>
      <c r="AU108" s="216" t="s">
        <v>81</v>
      </c>
      <c r="AY108" s="18" t="s">
        <v>128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135</v>
      </c>
      <c r="BM108" s="216" t="s">
        <v>208</v>
      </c>
    </row>
    <row r="109" s="2" customFormat="1">
      <c r="A109" s="39"/>
      <c r="B109" s="40"/>
      <c r="C109" s="41"/>
      <c r="D109" s="218" t="s">
        <v>137</v>
      </c>
      <c r="E109" s="41"/>
      <c r="F109" s="219" t="s">
        <v>209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137</v>
      </c>
      <c r="AU109" s="18" t="s">
        <v>81</v>
      </c>
    </row>
    <row r="110" s="12" customFormat="1" ht="22.8" customHeight="1">
      <c r="A110" s="12"/>
      <c r="B110" s="189"/>
      <c r="C110" s="190"/>
      <c r="D110" s="191" t="s">
        <v>70</v>
      </c>
      <c r="E110" s="203" t="s">
        <v>147</v>
      </c>
      <c r="F110" s="203" t="s">
        <v>416</v>
      </c>
      <c r="G110" s="190"/>
      <c r="H110" s="190"/>
      <c r="I110" s="193"/>
      <c r="J110" s="204">
        <f>BK110</f>
        <v>0</v>
      </c>
      <c r="K110" s="190"/>
      <c r="L110" s="195"/>
      <c r="M110" s="196"/>
      <c r="N110" s="197"/>
      <c r="O110" s="197"/>
      <c r="P110" s="198">
        <f>SUM(P111:P115)</f>
        <v>0</v>
      </c>
      <c r="Q110" s="197"/>
      <c r="R110" s="198">
        <f>SUM(R111:R115)</f>
        <v>1.4811888000000002</v>
      </c>
      <c r="S110" s="197"/>
      <c r="T110" s="199">
        <f>SUM(T111:T115)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79</v>
      </c>
      <c r="AT110" s="201" t="s">
        <v>70</v>
      </c>
      <c r="AU110" s="201" t="s">
        <v>79</v>
      </c>
      <c r="AY110" s="200" t="s">
        <v>128</v>
      </c>
      <c r="BK110" s="202">
        <f>SUM(BK111:BK115)</f>
        <v>0</v>
      </c>
    </row>
    <row r="111" s="2" customFormat="1" ht="37.8" customHeight="1">
      <c r="A111" s="39"/>
      <c r="B111" s="40"/>
      <c r="C111" s="205" t="s">
        <v>157</v>
      </c>
      <c r="D111" s="205" t="s">
        <v>130</v>
      </c>
      <c r="E111" s="206" t="s">
        <v>417</v>
      </c>
      <c r="F111" s="207" t="s">
        <v>418</v>
      </c>
      <c r="G111" s="208" t="s">
        <v>220</v>
      </c>
      <c r="H111" s="209">
        <v>5.46</v>
      </c>
      <c r="I111" s="210"/>
      <c r="J111" s="211">
        <f>ROUND(I111*H111,2)</f>
        <v>0</v>
      </c>
      <c r="K111" s="207" t="s">
        <v>134</v>
      </c>
      <c r="L111" s="45"/>
      <c r="M111" s="212" t="s">
        <v>19</v>
      </c>
      <c r="N111" s="213" t="s">
        <v>42</v>
      </c>
      <c r="O111" s="85"/>
      <c r="P111" s="214">
        <f>O111*H111</f>
        <v>0</v>
      </c>
      <c r="Q111" s="214">
        <v>0.27128000000000002</v>
      </c>
      <c r="R111" s="214">
        <f>Q111*H111</f>
        <v>1.4811888000000002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135</v>
      </c>
      <c r="AT111" s="216" t="s">
        <v>130</v>
      </c>
      <c r="AU111" s="216" t="s">
        <v>81</v>
      </c>
      <c r="AY111" s="18" t="s">
        <v>128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79</v>
      </c>
      <c r="BK111" s="217">
        <f>ROUND(I111*H111,2)</f>
        <v>0</v>
      </c>
      <c r="BL111" s="18" t="s">
        <v>135</v>
      </c>
      <c r="BM111" s="216" t="s">
        <v>419</v>
      </c>
    </row>
    <row r="112" s="2" customFormat="1">
      <c r="A112" s="39"/>
      <c r="B112" s="40"/>
      <c r="C112" s="41"/>
      <c r="D112" s="218" t="s">
        <v>137</v>
      </c>
      <c r="E112" s="41"/>
      <c r="F112" s="219" t="s">
        <v>420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137</v>
      </c>
      <c r="AU112" s="18" t="s">
        <v>81</v>
      </c>
    </row>
    <row r="113" s="13" customFormat="1">
      <c r="A113" s="13"/>
      <c r="B113" s="225"/>
      <c r="C113" s="226"/>
      <c r="D113" s="223" t="s">
        <v>141</v>
      </c>
      <c r="E113" s="227" t="s">
        <v>19</v>
      </c>
      <c r="F113" s="228" t="s">
        <v>421</v>
      </c>
      <c r="G113" s="226"/>
      <c r="H113" s="229">
        <v>0.65000000000000002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141</v>
      </c>
      <c r="AU113" s="235" t="s">
        <v>81</v>
      </c>
      <c r="AV113" s="13" t="s">
        <v>81</v>
      </c>
      <c r="AW113" s="13" t="s">
        <v>33</v>
      </c>
      <c r="AX113" s="13" t="s">
        <v>71</v>
      </c>
      <c r="AY113" s="235" t="s">
        <v>128</v>
      </c>
    </row>
    <row r="114" s="13" customFormat="1">
      <c r="A114" s="13"/>
      <c r="B114" s="225"/>
      <c r="C114" s="226"/>
      <c r="D114" s="223" t="s">
        <v>141</v>
      </c>
      <c r="E114" s="227" t="s">
        <v>19</v>
      </c>
      <c r="F114" s="228" t="s">
        <v>422</v>
      </c>
      <c r="G114" s="226"/>
      <c r="H114" s="229">
        <v>4.8099999999999996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141</v>
      </c>
      <c r="AU114" s="235" t="s">
        <v>81</v>
      </c>
      <c r="AV114" s="13" t="s">
        <v>81</v>
      </c>
      <c r="AW114" s="13" t="s">
        <v>33</v>
      </c>
      <c r="AX114" s="13" t="s">
        <v>71</v>
      </c>
      <c r="AY114" s="235" t="s">
        <v>128</v>
      </c>
    </row>
    <row r="115" s="14" customFormat="1">
      <c r="A115" s="14"/>
      <c r="B115" s="249"/>
      <c r="C115" s="250"/>
      <c r="D115" s="223" t="s">
        <v>141</v>
      </c>
      <c r="E115" s="251" t="s">
        <v>19</v>
      </c>
      <c r="F115" s="252" t="s">
        <v>414</v>
      </c>
      <c r="G115" s="250"/>
      <c r="H115" s="253">
        <v>5.46</v>
      </c>
      <c r="I115" s="254"/>
      <c r="J115" s="250"/>
      <c r="K115" s="250"/>
      <c r="L115" s="255"/>
      <c r="M115" s="256"/>
      <c r="N115" s="257"/>
      <c r="O115" s="257"/>
      <c r="P115" s="257"/>
      <c r="Q115" s="257"/>
      <c r="R115" s="257"/>
      <c r="S115" s="257"/>
      <c r="T115" s="25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9" t="s">
        <v>141</v>
      </c>
      <c r="AU115" s="259" t="s">
        <v>81</v>
      </c>
      <c r="AV115" s="14" t="s">
        <v>135</v>
      </c>
      <c r="AW115" s="14" t="s">
        <v>33</v>
      </c>
      <c r="AX115" s="14" t="s">
        <v>79</v>
      </c>
      <c r="AY115" s="259" t="s">
        <v>128</v>
      </c>
    </row>
    <row r="116" s="12" customFormat="1" ht="22.8" customHeight="1">
      <c r="A116" s="12"/>
      <c r="B116" s="189"/>
      <c r="C116" s="190"/>
      <c r="D116" s="191" t="s">
        <v>70</v>
      </c>
      <c r="E116" s="203" t="s">
        <v>165</v>
      </c>
      <c r="F116" s="203" t="s">
        <v>217</v>
      </c>
      <c r="G116" s="190"/>
      <c r="H116" s="190"/>
      <c r="I116" s="193"/>
      <c r="J116" s="204">
        <f>BK116</f>
        <v>0</v>
      </c>
      <c r="K116" s="190"/>
      <c r="L116" s="195"/>
      <c r="M116" s="196"/>
      <c r="N116" s="197"/>
      <c r="O116" s="197"/>
      <c r="P116" s="198">
        <f>SUM(P117:P132)</f>
        <v>0</v>
      </c>
      <c r="Q116" s="197"/>
      <c r="R116" s="198">
        <f>SUM(R117:R132)</f>
        <v>0.64105219999999996</v>
      </c>
      <c r="S116" s="197"/>
      <c r="T116" s="199">
        <f>SUM(T117:T132)</f>
        <v>0.0017622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0" t="s">
        <v>79</v>
      </c>
      <c r="AT116" s="201" t="s">
        <v>70</v>
      </c>
      <c r="AU116" s="201" t="s">
        <v>79</v>
      </c>
      <c r="AY116" s="200" t="s">
        <v>128</v>
      </c>
      <c r="BK116" s="202">
        <f>SUM(BK117:BK132)</f>
        <v>0</v>
      </c>
    </row>
    <row r="117" s="2" customFormat="1" ht="33" customHeight="1">
      <c r="A117" s="39"/>
      <c r="B117" s="40"/>
      <c r="C117" s="205" t="s">
        <v>165</v>
      </c>
      <c r="D117" s="205" t="s">
        <v>130</v>
      </c>
      <c r="E117" s="206" t="s">
        <v>423</v>
      </c>
      <c r="F117" s="207" t="s">
        <v>424</v>
      </c>
      <c r="G117" s="208" t="s">
        <v>220</v>
      </c>
      <c r="H117" s="209">
        <v>22</v>
      </c>
      <c r="I117" s="210"/>
      <c r="J117" s="211">
        <f>ROUND(I117*H117,2)</f>
        <v>0</v>
      </c>
      <c r="K117" s="207" t="s">
        <v>134</v>
      </c>
      <c r="L117" s="45"/>
      <c r="M117" s="212" t="s">
        <v>19</v>
      </c>
      <c r="N117" s="213" t="s">
        <v>42</v>
      </c>
      <c r="O117" s="85"/>
      <c r="P117" s="214">
        <f>O117*H117</f>
        <v>0</v>
      </c>
      <c r="Q117" s="214">
        <v>0.010800000000000001</v>
      </c>
      <c r="R117" s="214">
        <f>Q117*H117</f>
        <v>0.23760000000000001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135</v>
      </c>
      <c r="AT117" s="216" t="s">
        <v>130</v>
      </c>
      <c r="AU117" s="216" t="s">
        <v>81</v>
      </c>
      <c r="AY117" s="18" t="s">
        <v>128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79</v>
      </c>
      <c r="BK117" s="217">
        <f>ROUND(I117*H117,2)</f>
        <v>0</v>
      </c>
      <c r="BL117" s="18" t="s">
        <v>135</v>
      </c>
      <c r="BM117" s="216" t="s">
        <v>425</v>
      </c>
    </row>
    <row r="118" s="2" customFormat="1">
      <c r="A118" s="39"/>
      <c r="B118" s="40"/>
      <c r="C118" s="41"/>
      <c r="D118" s="218" t="s">
        <v>137</v>
      </c>
      <c r="E118" s="41"/>
      <c r="F118" s="219" t="s">
        <v>426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137</v>
      </c>
      <c r="AU118" s="18" t="s">
        <v>81</v>
      </c>
    </row>
    <row r="119" s="2" customFormat="1" ht="24.15" customHeight="1">
      <c r="A119" s="39"/>
      <c r="B119" s="40"/>
      <c r="C119" s="205" t="s">
        <v>170</v>
      </c>
      <c r="D119" s="205" t="s">
        <v>130</v>
      </c>
      <c r="E119" s="206" t="s">
        <v>427</v>
      </c>
      <c r="F119" s="207" t="s">
        <v>428</v>
      </c>
      <c r="G119" s="208" t="s">
        <v>220</v>
      </c>
      <c r="H119" s="209">
        <v>22</v>
      </c>
      <c r="I119" s="210"/>
      <c r="J119" s="211">
        <f>ROUND(I119*H119,2)</f>
        <v>0</v>
      </c>
      <c r="K119" s="207" t="s">
        <v>134</v>
      </c>
      <c r="L119" s="45"/>
      <c r="M119" s="212" t="s">
        <v>19</v>
      </c>
      <c r="N119" s="213" t="s">
        <v>42</v>
      </c>
      <c r="O119" s="85"/>
      <c r="P119" s="214">
        <f>O119*H119</f>
        <v>0</v>
      </c>
      <c r="Q119" s="214">
        <v>0.0040000000000000001</v>
      </c>
      <c r="R119" s="214">
        <f>Q119*H119</f>
        <v>0.087999999999999995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135</v>
      </c>
      <c r="AT119" s="216" t="s">
        <v>130</v>
      </c>
      <c r="AU119" s="216" t="s">
        <v>81</v>
      </c>
      <c r="AY119" s="18" t="s">
        <v>128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79</v>
      </c>
      <c r="BK119" s="217">
        <f>ROUND(I119*H119,2)</f>
        <v>0</v>
      </c>
      <c r="BL119" s="18" t="s">
        <v>135</v>
      </c>
      <c r="BM119" s="216" t="s">
        <v>429</v>
      </c>
    </row>
    <row r="120" s="2" customFormat="1">
      <c r="A120" s="39"/>
      <c r="B120" s="40"/>
      <c r="C120" s="41"/>
      <c r="D120" s="218" t="s">
        <v>137</v>
      </c>
      <c r="E120" s="41"/>
      <c r="F120" s="219" t="s">
        <v>430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137</v>
      </c>
      <c r="AU120" s="18" t="s">
        <v>81</v>
      </c>
    </row>
    <row r="121" s="2" customFormat="1" ht="16.5" customHeight="1">
      <c r="A121" s="39"/>
      <c r="B121" s="40"/>
      <c r="C121" s="205" t="s">
        <v>175</v>
      </c>
      <c r="D121" s="205" t="s">
        <v>130</v>
      </c>
      <c r="E121" s="206" t="s">
        <v>431</v>
      </c>
      <c r="F121" s="207" t="s">
        <v>432</v>
      </c>
      <c r="G121" s="208" t="s">
        <v>133</v>
      </c>
      <c r="H121" s="209">
        <v>40</v>
      </c>
      <c r="I121" s="210"/>
      <c r="J121" s="211">
        <f>ROUND(I121*H121,2)</f>
        <v>0</v>
      </c>
      <c r="K121" s="207" t="s">
        <v>330</v>
      </c>
      <c r="L121" s="45"/>
      <c r="M121" s="212" t="s">
        <v>19</v>
      </c>
      <c r="N121" s="213" t="s">
        <v>42</v>
      </c>
      <c r="O121" s="85"/>
      <c r="P121" s="214">
        <f>O121*H121</f>
        <v>0</v>
      </c>
      <c r="Q121" s="214">
        <v>0.0040000000000000001</v>
      </c>
      <c r="R121" s="214">
        <f>Q121*H121</f>
        <v>0.16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135</v>
      </c>
      <c r="AT121" s="216" t="s">
        <v>130</v>
      </c>
      <c r="AU121" s="216" t="s">
        <v>81</v>
      </c>
      <c r="AY121" s="18" t="s">
        <v>128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79</v>
      </c>
      <c r="BK121" s="217">
        <f>ROUND(I121*H121,2)</f>
        <v>0</v>
      </c>
      <c r="BL121" s="18" t="s">
        <v>135</v>
      </c>
      <c r="BM121" s="216" t="s">
        <v>433</v>
      </c>
    </row>
    <row r="122" s="2" customFormat="1">
      <c r="A122" s="39"/>
      <c r="B122" s="40"/>
      <c r="C122" s="41"/>
      <c r="D122" s="223" t="s">
        <v>139</v>
      </c>
      <c r="E122" s="41"/>
      <c r="F122" s="224" t="s">
        <v>434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81</v>
      </c>
    </row>
    <row r="123" s="2" customFormat="1" ht="33" customHeight="1">
      <c r="A123" s="39"/>
      <c r="B123" s="40"/>
      <c r="C123" s="205" t="s">
        <v>181</v>
      </c>
      <c r="D123" s="205" t="s">
        <v>130</v>
      </c>
      <c r="E123" s="206" t="s">
        <v>435</v>
      </c>
      <c r="F123" s="207" t="s">
        <v>436</v>
      </c>
      <c r="G123" s="208" t="s">
        <v>133</v>
      </c>
      <c r="H123" s="209">
        <v>22</v>
      </c>
      <c r="I123" s="210"/>
      <c r="J123" s="211">
        <f>ROUND(I123*H123,2)</f>
        <v>0</v>
      </c>
      <c r="K123" s="207" t="s">
        <v>330</v>
      </c>
      <c r="L123" s="45"/>
      <c r="M123" s="212" t="s">
        <v>19</v>
      </c>
      <c r="N123" s="213" t="s">
        <v>42</v>
      </c>
      <c r="O123" s="85"/>
      <c r="P123" s="214">
        <f>O123*H123</f>
        <v>0</v>
      </c>
      <c r="Q123" s="214">
        <v>0.0040000000000000001</v>
      </c>
      <c r="R123" s="214">
        <f>Q123*H123</f>
        <v>0.087999999999999995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135</v>
      </c>
      <c r="AT123" s="216" t="s">
        <v>130</v>
      </c>
      <c r="AU123" s="216" t="s">
        <v>81</v>
      </c>
      <c r="AY123" s="18" t="s">
        <v>128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79</v>
      </c>
      <c r="BK123" s="217">
        <f>ROUND(I123*H123,2)</f>
        <v>0</v>
      </c>
      <c r="BL123" s="18" t="s">
        <v>135</v>
      </c>
      <c r="BM123" s="216" t="s">
        <v>437</v>
      </c>
    </row>
    <row r="124" s="2" customFormat="1">
      <c r="A124" s="39"/>
      <c r="B124" s="40"/>
      <c r="C124" s="41"/>
      <c r="D124" s="223" t="s">
        <v>139</v>
      </c>
      <c r="E124" s="41"/>
      <c r="F124" s="224" t="s">
        <v>434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139</v>
      </c>
      <c r="AU124" s="18" t="s">
        <v>81</v>
      </c>
    </row>
    <row r="125" s="2" customFormat="1" ht="44.25" customHeight="1">
      <c r="A125" s="39"/>
      <c r="B125" s="40"/>
      <c r="C125" s="205" t="s">
        <v>186</v>
      </c>
      <c r="D125" s="205" t="s">
        <v>130</v>
      </c>
      <c r="E125" s="206" t="s">
        <v>438</v>
      </c>
      <c r="F125" s="207" t="s">
        <v>439</v>
      </c>
      <c r="G125" s="208" t="s">
        <v>246</v>
      </c>
      <c r="H125" s="209">
        <v>10</v>
      </c>
      <c r="I125" s="210"/>
      <c r="J125" s="211">
        <f>ROUND(I125*H125,2)</f>
        <v>0</v>
      </c>
      <c r="K125" s="207" t="s">
        <v>330</v>
      </c>
      <c r="L125" s="45"/>
      <c r="M125" s="212" t="s">
        <v>19</v>
      </c>
      <c r="N125" s="213" t="s">
        <v>42</v>
      </c>
      <c r="O125" s="85"/>
      <c r="P125" s="214">
        <f>O125*H125</f>
        <v>0</v>
      </c>
      <c r="Q125" s="214">
        <v>0.0040000000000000001</v>
      </c>
      <c r="R125" s="214">
        <f>Q125*H125</f>
        <v>0.040000000000000001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135</v>
      </c>
      <c r="AT125" s="216" t="s">
        <v>130</v>
      </c>
      <c r="AU125" s="216" t="s">
        <v>81</v>
      </c>
      <c r="AY125" s="18" t="s">
        <v>128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79</v>
      </c>
      <c r="BK125" s="217">
        <f>ROUND(I125*H125,2)</f>
        <v>0</v>
      </c>
      <c r="BL125" s="18" t="s">
        <v>135</v>
      </c>
      <c r="BM125" s="216" t="s">
        <v>440</v>
      </c>
    </row>
    <row r="126" s="2" customFormat="1">
      <c r="A126" s="39"/>
      <c r="B126" s="40"/>
      <c r="C126" s="41"/>
      <c r="D126" s="223" t="s">
        <v>139</v>
      </c>
      <c r="E126" s="41"/>
      <c r="F126" s="224" t="s">
        <v>434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139</v>
      </c>
      <c r="AU126" s="18" t="s">
        <v>81</v>
      </c>
    </row>
    <row r="127" s="2" customFormat="1" ht="24.15" customHeight="1">
      <c r="A127" s="39"/>
      <c r="B127" s="40"/>
      <c r="C127" s="205" t="s">
        <v>193</v>
      </c>
      <c r="D127" s="205" t="s">
        <v>130</v>
      </c>
      <c r="E127" s="206" t="s">
        <v>218</v>
      </c>
      <c r="F127" s="207" t="s">
        <v>219</v>
      </c>
      <c r="G127" s="208" t="s">
        <v>220</v>
      </c>
      <c r="H127" s="209">
        <v>29.370000000000001</v>
      </c>
      <c r="I127" s="210"/>
      <c r="J127" s="211">
        <f>ROUND(I127*H127,2)</f>
        <v>0</v>
      </c>
      <c r="K127" s="207" t="s">
        <v>134</v>
      </c>
      <c r="L127" s="45"/>
      <c r="M127" s="212" t="s">
        <v>19</v>
      </c>
      <c r="N127" s="213" t="s">
        <v>42</v>
      </c>
      <c r="O127" s="85"/>
      <c r="P127" s="214">
        <f>O127*H127</f>
        <v>0</v>
      </c>
      <c r="Q127" s="214">
        <v>6.0000000000000002E-05</v>
      </c>
      <c r="R127" s="214">
        <f>Q127*H127</f>
        <v>0.0017622</v>
      </c>
      <c r="S127" s="214">
        <v>6.0000000000000002E-05</v>
      </c>
      <c r="T127" s="215">
        <f>S127*H127</f>
        <v>0.0017622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135</v>
      </c>
      <c r="AT127" s="216" t="s">
        <v>130</v>
      </c>
      <c r="AU127" s="216" t="s">
        <v>81</v>
      </c>
      <c r="AY127" s="18" t="s">
        <v>128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79</v>
      </c>
      <c r="BK127" s="217">
        <f>ROUND(I127*H127,2)</f>
        <v>0</v>
      </c>
      <c r="BL127" s="18" t="s">
        <v>135</v>
      </c>
      <c r="BM127" s="216" t="s">
        <v>221</v>
      </c>
    </row>
    <row r="128" s="2" customFormat="1">
      <c r="A128" s="39"/>
      <c r="B128" s="40"/>
      <c r="C128" s="41"/>
      <c r="D128" s="218" t="s">
        <v>137</v>
      </c>
      <c r="E128" s="41"/>
      <c r="F128" s="219" t="s">
        <v>222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137</v>
      </c>
      <c r="AU128" s="18" t="s">
        <v>81</v>
      </c>
    </row>
    <row r="129" s="13" customFormat="1">
      <c r="A129" s="13"/>
      <c r="B129" s="225"/>
      <c r="C129" s="226"/>
      <c r="D129" s="223" t="s">
        <v>141</v>
      </c>
      <c r="E129" s="227" t="s">
        <v>19</v>
      </c>
      <c r="F129" s="228" t="s">
        <v>441</v>
      </c>
      <c r="G129" s="226"/>
      <c r="H129" s="229">
        <v>29.370000000000001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141</v>
      </c>
      <c r="AU129" s="235" t="s">
        <v>81</v>
      </c>
      <c r="AV129" s="13" t="s">
        <v>81</v>
      </c>
      <c r="AW129" s="13" t="s">
        <v>33</v>
      </c>
      <c r="AX129" s="13" t="s">
        <v>79</v>
      </c>
      <c r="AY129" s="235" t="s">
        <v>128</v>
      </c>
    </row>
    <row r="130" s="2" customFormat="1" ht="37.8" customHeight="1">
      <c r="A130" s="39"/>
      <c r="B130" s="40"/>
      <c r="C130" s="205" t="s">
        <v>199</v>
      </c>
      <c r="D130" s="205" t="s">
        <v>130</v>
      </c>
      <c r="E130" s="206" t="s">
        <v>442</v>
      </c>
      <c r="F130" s="207" t="s">
        <v>443</v>
      </c>
      <c r="G130" s="208" t="s">
        <v>233</v>
      </c>
      <c r="H130" s="209">
        <v>1</v>
      </c>
      <c r="I130" s="210"/>
      <c r="J130" s="211">
        <f>ROUND(I130*H130,2)</f>
        <v>0</v>
      </c>
      <c r="K130" s="207" t="s">
        <v>134</v>
      </c>
      <c r="L130" s="45"/>
      <c r="M130" s="212" t="s">
        <v>19</v>
      </c>
      <c r="N130" s="213" t="s">
        <v>42</v>
      </c>
      <c r="O130" s="85"/>
      <c r="P130" s="214">
        <f>O130*H130</f>
        <v>0</v>
      </c>
      <c r="Q130" s="214">
        <v>0.00048000000000000001</v>
      </c>
      <c r="R130" s="214">
        <f>Q130*H130</f>
        <v>0.00048000000000000001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135</v>
      </c>
      <c r="AT130" s="216" t="s">
        <v>130</v>
      </c>
      <c r="AU130" s="216" t="s">
        <v>81</v>
      </c>
      <c r="AY130" s="18" t="s">
        <v>128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79</v>
      </c>
      <c r="BK130" s="217">
        <f>ROUND(I130*H130,2)</f>
        <v>0</v>
      </c>
      <c r="BL130" s="18" t="s">
        <v>135</v>
      </c>
      <c r="BM130" s="216" t="s">
        <v>444</v>
      </c>
    </row>
    <row r="131" s="2" customFormat="1">
      <c r="A131" s="39"/>
      <c r="B131" s="40"/>
      <c r="C131" s="41"/>
      <c r="D131" s="218" t="s">
        <v>137</v>
      </c>
      <c r="E131" s="41"/>
      <c r="F131" s="219" t="s">
        <v>445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137</v>
      </c>
      <c r="AU131" s="18" t="s">
        <v>81</v>
      </c>
    </row>
    <row r="132" s="2" customFormat="1" ht="24.15" customHeight="1">
      <c r="A132" s="39"/>
      <c r="B132" s="40"/>
      <c r="C132" s="236" t="s">
        <v>205</v>
      </c>
      <c r="D132" s="236" t="s">
        <v>176</v>
      </c>
      <c r="E132" s="237" t="s">
        <v>446</v>
      </c>
      <c r="F132" s="238" t="s">
        <v>447</v>
      </c>
      <c r="G132" s="239" t="s">
        <v>233</v>
      </c>
      <c r="H132" s="240">
        <v>1</v>
      </c>
      <c r="I132" s="241"/>
      <c r="J132" s="242">
        <f>ROUND(I132*H132,2)</f>
        <v>0</v>
      </c>
      <c r="K132" s="238" t="s">
        <v>134</v>
      </c>
      <c r="L132" s="243"/>
      <c r="M132" s="244" t="s">
        <v>19</v>
      </c>
      <c r="N132" s="245" t="s">
        <v>42</v>
      </c>
      <c r="O132" s="85"/>
      <c r="P132" s="214">
        <f>O132*H132</f>
        <v>0</v>
      </c>
      <c r="Q132" s="214">
        <v>0.02521</v>
      </c>
      <c r="R132" s="214">
        <f>Q132*H132</f>
        <v>0.02521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175</v>
      </c>
      <c r="AT132" s="216" t="s">
        <v>176</v>
      </c>
      <c r="AU132" s="216" t="s">
        <v>81</v>
      </c>
      <c r="AY132" s="18" t="s">
        <v>128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79</v>
      </c>
      <c r="BK132" s="217">
        <f>ROUND(I132*H132,2)</f>
        <v>0</v>
      </c>
      <c r="BL132" s="18" t="s">
        <v>135</v>
      </c>
      <c r="BM132" s="216" t="s">
        <v>448</v>
      </c>
    </row>
    <row r="133" s="12" customFormat="1" ht="22.8" customHeight="1">
      <c r="A133" s="12"/>
      <c r="B133" s="189"/>
      <c r="C133" s="190"/>
      <c r="D133" s="191" t="s">
        <v>70</v>
      </c>
      <c r="E133" s="203" t="s">
        <v>181</v>
      </c>
      <c r="F133" s="203" t="s">
        <v>229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SUM(P134:P152)</f>
        <v>0</v>
      </c>
      <c r="Q133" s="197"/>
      <c r="R133" s="198">
        <f>SUM(R134:R152)</f>
        <v>0.023600000000000003</v>
      </c>
      <c r="S133" s="197"/>
      <c r="T133" s="199">
        <f>SUM(T134:T152)</f>
        <v>7.8066500000000012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0" t="s">
        <v>79</v>
      </c>
      <c r="AT133" s="201" t="s">
        <v>70</v>
      </c>
      <c r="AU133" s="201" t="s">
        <v>79</v>
      </c>
      <c r="AY133" s="200" t="s">
        <v>128</v>
      </c>
      <c r="BK133" s="202">
        <f>SUM(BK134:BK152)</f>
        <v>0</v>
      </c>
    </row>
    <row r="134" s="2" customFormat="1" ht="37.8" customHeight="1">
      <c r="A134" s="39"/>
      <c r="B134" s="40"/>
      <c r="C134" s="205" t="s">
        <v>211</v>
      </c>
      <c r="D134" s="205" t="s">
        <v>130</v>
      </c>
      <c r="E134" s="206" t="s">
        <v>449</v>
      </c>
      <c r="F134" s="207" t="s">
        <v>450</v>
      </c>
      <c r="G134" s="208" t="s">
        <v>246</v>
      </c>
      <c r="H134" s="209">
        <v>10</v>
      </c>
      <c r="I134" s="210"/>
      <c r="J134" s="211">
        <f>ROUND(I134*H134,2)</f>
        <v>0</v>
      </c>
      <c r="K134" s="207" t="s">
        <v>134</v>
      </c>
      <c r="L134" s="45"/>
      <c r="M134" s="212" t="s">
        <v>19</v>
      </c>
      <c r="N134" s="213" t="s">
        <v>42</v>
      </c>
      <c r="O134" s="85"/>
      <c r="P134" s="214">
        <f>O134*H134</f>
        <v>0</v>
      </c>
      <c r="Q134" s="214">
        <v>0.0023600000000000001</v>
      </c>
      <c r="R134" s="214">
        <f>Q134*H134</f>
        <v>0.023600000000000003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135</v>
      </c>
      <c r="AT134" s="216" t="s">
        <v>130</v>
      </c>
      <c r="AU134" s="216" t="s">
        <v>81</v>
      </c>
      <c r="AY134" s="18" t="s">
        <v>128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79</v>
      </c>
      <c r="BK134" s="217">
        <f>ROUND(I134*H134,2)</f>
        <v>0</v>
      </c>
      <c r="BL134" s="18" t="s">
        <v>135</v>
      </c>
      <c r="BM134" s="216" t="s">
        <v>451</v>
      </c>
    </row>
    <row r="135" s="2" customFormat="1">
      <c r="A135" s="39"/>
      <c r="B135" s="40"/>
      <c r="C135" s="41"/>
      <c r="D135" s="218" t="s">
        <v>137</v>
      </c>
      <c r="E135" s="41"/>
      <c r="F135" s="219" t="s">
        <v>452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137</v>
      </c>
      <c r="AU135" s="18" t="s">
        <v>81</v>
      </c>
    </row>
    <row r="136" s="13" customFormat="1">
      <c r="A136" s="13"/>
      <c r="B136" s="225"/>
      <c r="C136" s="226"/>
      <c r="D136" s="223" t="s">
        <v>141</v>
      </c>
      <c r="E136" s="227" t="s">
        <v>19</v>
      </c>
      <c r="F136" s="228" t="s">
        <v>453</v>
      </c>
      <c r="G136" s="226"/>
      <c r="H136" s="229">
        <v>10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141</v>
      </c>
      <c r="AU136" s="235" t="s">
        <v>81</v>
      </c>
      <c r="AV136" s="13" t="s">
        <v>81</v>
      </c>
      <c r="AW136" s="13" t="s">
        <v>33</v>
      </c>
      <c r="AX136" s="13" t="s">
        <v>79</v>
      </c>
      <c r="AY136" s="235" t="s">
        <v>128</v>
      </c>
    </row>
    <row r="137" s="2" customFormat="1" ht="16.5" customHeight="1">
      <c r="A137" s="39"/>
      <c r="B137" s="40"/>
      <c r="C137" s="205" t="s">
        <v>8</v>
      </c>
      <c r="D137" s="205" t="s">
        <v>130</v>
      </c>
      <c r="E137" s="206" t="s">
        <v>454</v>
      </c>
      <c r="F137" s="207" t="s">
        <v>455</v>
      </c>
      <c r="G137" s="208" t="s">
        <v>133</v>
      </c>
      <c r="H137" s="209">
        <v>0.5</v>
      </c>
      <c r="I137" s="210"/>
      <c r="J137" s="211">
        <f>ROUND(I137*H137,2)</f>
        <v>0</v>
      </c>
      <c r="K137" s="207" t="s">
        <v>134</v>
      </c>
      <c r="L137" s="45"/>
      <c r="M137" s="212" t="s">
        <v>19</v>
      </c>
      <c r="N137" s="213" t="s">
        <v>42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2</v>
      </c>
      <c r="T137" s="215">
        <f>S137*H137</f>
        <v>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135</v>
      </c>
      <c r="AT137" s="216" t="s">
        <v>130</v>
      </c>
      <c r="AU137" s="216" t="s">
        <v>81</v>
      </c>
      <c r="AY137" s="18" t="s">
        <v>128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79</v>
      </c>
      <c r="BK137" s="217">
        <f>ROUND(I137*H137,2)</f>
        <v>0</v>
      </c>
      <c r="BL137" s="18" t="s">
        <v>135</v>
      </c>
      <c r="BM137" s="216" t="s">
        <v>456</v>
      </c>
    </row>
    <row r="138" s="2" customFormat="1">
      <c r="A138" s="39"/>
      <c r="B138" s="40"/>
      <c r="C138" s="41"/>
      <c r="D138" s="218" t="s">
        <v>137</v>
      </c>
      <c r="E138" s="41"/>
      <c r="F138" s="219" t="s">
        <v>457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137</v>
      </c>
      <c r="AU138" s="18" t="s">
        <v>81</v>
      </c>
    </row>
    <row r="139" s="13" customFormat="1">
      <c r="A139" s="13"/>
      <c r="B139" s="225"/>
      <c r="C139" s="226"/>
      <c r="D139" s="223" t="s">
        <v>141</v>
      </c>
      <c r="E139" s="227" t="s">
        <v>19</v>
      </c>
      <c r="F139" s="228" t="s">
        <v>412</v>
      </c>
      <c r="G139" s="226"/>
      <c r="H139" s="229">
        <v>0.5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141</v>
      </c>
      <c r="AU139" s="235" t="s">
        <v>81</v>
      </c>
      <c r="AV139" s="13" t="s">
        <v>81</v>
      </c>
      <c r="AW139" s="13" t="s">
        <v>33</v>
      </c>
      <c r="AX139" s="13" t="s">
        <v>79</v>
      </c>
      <c r="AY139" s="235" t="s">
        <v>128</v>
      </c>
    </row>
    <row r="140" s="2" customFormat="1" ht="24.15" customHeight="1">
      <c r="A140" s="39"/>
      <c r="B140" s="40"/>
      <c r="C140" s="205" t="s">
        <v>223</v>
      </c>
      <c r="D140" s="205" t="s">
        <v>130</v>
      </c>
      <c r="E140" s="206" t="s">
        <v>458</v>
      </c>
      <c r="F140" s="207" t="s">
        <v>459</v>
      </c>
      <c r="G140" s="208" t="s">
        <v>133</v>
      </c>
      <c r="H140" s="209">
        <v>1.8</v>
      </c>
      <c r="I140" s="210"/>
      <c r="J140" s="211">
        <f>ROUND(I140*H140,2)</f>
        <v>0</v>
      </c>
      <c r="K140" s="207" t="s">
        <v>134</v>
      </c>
      <c r="L140" s="45"/>
      <c r="M140" s="212" t="s">
        <v>19</v>
      </c>
      <c r="N140" s="213" t="s">
        <v>42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2.2000000000000002</v>
      </c>
      <c r="T140" s="215">
        <f>S140*H140</f>
        <v>3.9600000000000004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135</v>
      </c>
      <c r="AT140" s="216" t="s">
        <v>130</v>
      </c>
      <c r="AU140" s="216" t="s">
        <v>81</v>
      </c>
      <c r="AY140" s="18" t="s">
        <v>128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79</v>
      </c>
      <c r="BK140" s="217">
        <f>ROUND(I140*H140,2)</f>
        <v>0</v>
      </c>
      <c r="BL140" s="18" t="s">
        <v>135</v>
      </c>
      <c r="BM140" s="216" t="s">
        <v>460</v>
      </c>
    </row>
    <row r="141" s="2" customFormat="1">
      <c r="A141" s="39"/>
      <c r="B141" s="40"/>
      <c r="C141" s="41"/>
      <c r="D141" s="218" t="s">
        <v>137</v>
      </c>
      <c r="E141" s="41"/>
      <c r="F141" s="219" t="s">
        <v>461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137</v>
      </c>
      <c r="AU141" s="18" t="s">
        <v>81</v>
      </c>
    </row>
    <row r="142" s="13" customFormat="1">
      <c r="A142" s="13"/>
      <c r="B142" s="225"/>
      <c r="C142" s="226"/>
      <c r="D142" s="223" t="s">
        <v>141</v>
      </c>
      <c r="E142" s="227" t="s">
        <v>19</v>
      </c>
      <c r="F142" s="228" t="s">
        <v>462</v>
      </c>
      <c r="G142" s="226"/>
      <c r="H142" s="229">
        <v>1.8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141</v>
      </c>
      <c r="AU142" s="235" t="s">
        <v>81</v>
      </c>
      <c r="AV142" s="13" t="s">
        <v>81</v>
      </c>
      <c r="AW142" s="13" t="s">
        <v>33</v>
      </c>
      <c r="AX142" s="13" t="s">
        <v>79</v>
      </c>
      <c r="AY142" s="235" t="s">
        <v>128</v>
      </c>
    </row>
    <row r="143" s="2" customFormat="1" ht="44.25" customHeight="1">
      <c r="A143" s="39"/>
      <c r="B143" s="40"/>
      <c r="C143" s="205" t="s">
        <v>230</v>
      </c>
      <c r="D143" s="205" t="s">
        <v>130</v>
      </c>
      <c r="E143" s="206" t="s">
        <v>463</v>
      </c>
      <c r="F143" s="207" t="s">
        <v>464</v>
      </c>
      <c r="G143" s="208" t="s">
        <v>220</v>
      </c>
      <c r="H143" s="209">
        <v>0.65000000000000002</v>
      </c>
      <c r="I143" s="210"/>
      <c r="J143" s="211">
        <f>ROUND(I143*H143,2)</f>
        <v>0</v>
      </c>
      <c r="K143" s="207" t="s">
        <v>134</v>
      </c>
      <c r="L143" s="45"/>
      <c r="M143" s="212" t="s">
        <v>19</v>
      </c>
      <c r="N143" s="213" t="s">
        <v>42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0.041000000000000002</v>
      </c>
      <c r="T143" s="215">
        <f>S143*H143</f>
        <v>0.026650000000000004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135</v>
      </c>
      <c r="AT143" s="216" t="s">
        <v>130</v>
      </c>
      <c r="AU143" s="216" t="s">
        <v>81</v>
      </c>
      <c r="AY143" s="18" t="s">
        <v>128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79</v>
      </c>
      <c r="BK143" s="217">
        <f>ROUND(I143*H143,2)</f>
        <v>0</v>
      </c>
      <c r="BL143" s="18" t="s">
        <v>135</v>
      </c>
      <c r="BM143" s="216" t="s">
        <v>465</v>
      </c>
    </row>
    <row r="144" s="2" customFormat="1">
      <c r="A144" s="39"/>
      <c r="B144" s="40"/>
      <c r="C144" s="41"/>
      <c r="D144" s="218" t="s">
        <v>137</v>
      </c>
      <c r="E144" s="41"/>
      <c r="F144" s="219" t="s">
        <v>466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137</v>
      </c>
      <c r="AU144" s="18" t="s">
        <v>81</v>
      </c>
    </row>
    <row r="145" s="13" customFormat="1">
      <c r="A145" s="13"/>
      <c r="B145" s="225"/>
      <c r="C145" s="226"/>
      <c r="D145" s="223" t="s">
        <v>141</v>
      </c>
      <c r="E145" s="227" t="s">
        <v>19</v>
      </c>
      <c r="F145" s="228" t="s">
        <v>467</v>
      </c>
      <c r="G145" s="226"/>
      <c r="H145" s="229">
        <v>0.65000000000000002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141</v>
      </c>
      <c r="AU145" s="235" t="s">
        <v>81</v>
      </c>
      <c r="AV145" s="13" t="s">
        <v>81</v>
      </c>
      <c r="AW145" s="13" t="s">
        <v>33</v>
      </c>
      <c r="AX145" s="13" t="s">
        <v>79</v>
      </c>
      <c r="AY145" s="235" t="s">
        <v>128</v>
      </c>
    </row>
    <row r="146" s="2" customFormat="1" ht="37.8" customHeight="1">
      <c r="A146" s="39"/>
      <c r="B146" s="40"/>
      <c r="C146" s="205" t="s">
        <v>237</v>
      </c>
      <c r="D146" s="205" t="s">
        <v>130</v>
      </c>
      <c r="E146" s="206" t="s">
        <v>468</v>
      </c>
      <c r="F146" s="207" t="s">
        <v>469</v>
      </c>
      <c r="G146" s="208" t="s">
        <v>220</v>
      </c>
      <c r="H146" s="209">
        <v>2</v>
      </c>
      <c r="I146" s="210"/>
      <c r="J146" s="211">
        <f>ROUND(I146*H146,2)</f>
        <v>0</v>
      </c>
      <c r="K146" s="207" t="s">
        <v>134</v>
      </c>
      <c r="L146" s="45"/>
      <c r="M146" s="212" t="s">
        <v>19</v>
      </c>
      <c r="N146" s="213" t="s">
        <v>42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0.075999999999999998</v>
      </c>
      <c r="T146" s="215">
        <f>S146*H146</f>
        <v>0.152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135</v>
      </c>
      <c r="AT146" s="216" t="s">
        <v>130</v>
      </c>
      <c r="AU146" s="216" t="s">
        <v>81</v>
      </c>
      <c r="AY146" s="18" t="s">
        <v>128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79</v>
      </c>
      <c r="BK146" s="217">
        <f>ROUND(I146*H146,2)</f>
        <v>0</v>
      </c>
      <c r="BL146" s="18" t="s">
        <v>135</v>
      </c>
      <c r="BM146" s="216" t="s">
        <v>470</v>
      </c>
    </row>
    <row r="147" s="2" customFormat="1">
      <c r="A147" s="39"/>
      <c r="B147" s="40"/>
      <c r="C147" s="41"/>
      <c r="D147" s="218" t="s">
        <v>137</v>
      </c>
      <c r="E147" s="41"/>
      <c r="F147" s="219" t="s">
        <v>471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137</v>
      </c>
      <c r="AU147" s="18" t="s">
        <v>81</v>
      </c>
    </row>
    <row r="148" s="2" customFormat="1" ht="55.5" customHeight="1">
      <c r="A148" s="39"/>
      <c r="B148" s="40"/>
      <c r="C148" s="205" t="s">
        <v>243</v>
      </c>
      <c r="D148" s="205" t="s">
        <v>130</v>
      </c>
      <c r="E148" s="206" t="s">
        <v>472</v>
      </c>
      <c r="F148" s="207" t="s">
        <v>473</v>
      </c>
      <c r="G148" s="208" t="s">
        <v>233</v>
      </c>
      <c r="H148" s="209">
        <v>4</v>
      </c>
      <c r="I148" s="210"/>
      <c r="J148" s="211">
        <f>ROUND(I148*H148,2)</f>
        <v>0</v>
      </c>
      <c r="K148" s="207" t="s">
        <v>134</v>
      </c>
      <c r="L148" s="45"/>
      <c r="M148" s="212" t="s">
        <v>19</v>
      </c>
      <c r="N148" s="213" t="s">
        <v>42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0.20699999999999999</v>
      </c>
      <c r="T148" s="215">
        <f>S148*H148</f>
        <v>0.82799999999999996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135</v>
      </c>
      <c r="AT148" s="216" t="s">
        <v>130</v>
      </c>
      <c r="AU148" s="216" t="s">
        <v>81</v>
      </c>
      <c r="AY148" s="18" t="s">
        <v>128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79</v>
      </c>
      <c r="BK148" s="217">
        <f>ROUND(I148*H148,2)</f>
        <v>0</v>
      </c>
      <c r="BL148" s="18" t="s">
        <v>135</v>
      </c>
      <c r="BM148" s="216" t="s">
        <v>474</v>
      </c>
    </row>
    <row r="149" s="2" customFormat="1">
      <c r="A149" s="39"/>
      <c r="B149" s="40"/>
      <c r="C149" s="41"/>
      <c r="D149" s="218" t="s">
        <v>137</v>
      </c>
      <c r="E149" s="41"/>
      <c r="F149" s="219" t="s">
        <v>475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137</v>
      </c>
      <c r="AU149" s="18" t="s">
        <v>81</v>
      </c>
    </row>
    <row r="150" s="2" customFormat="1" ht="24.15" customHeight="1">
      <c r="A150" s="39"/>
      <c r="B150" s="40"/>
      <c r="C150" s="205" t="s">
        <v>252</v>
      </c>
      <c r="D150" s="205" t="s">
        <v>130</v>
      </c>
      <c r="E150" s="206" t="s">
        <v>476</v>
      </c>
      <c r="F150" s="207" t="s">
        <v>477</v>
      </c>
      <c r="G150" s="208" t="s">
        <v>233</v>
      </c>
      <c r="H150" s="209">
        <v>4</v>
      </c>
      <c r="I150" s="210"/>
      <c r="J150" s="211">
        <f>ROUND(I150*H150,2)</f>
        <v>0</v>
      </c>
      <c r="K150" s="207" t="s">
        <v>330</v>
      </c>
      <c r="L150" s="45"/>
      <c r="M150" s="212" t="s">
        <v>19</v>
      </c>
      <c r="N150" s="213" t="s">
        <v>42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0.20699999999999999</v>
      </c>
      <c r="T150" s="215">
        <f>S150*H150</f>
        <v>0.82799999999999996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135</v>
      </c>
      <c r="AT150" s="216" t="s">
        <v>130</v>
      </c>
      <c r="AU150" s="216" t="s">
        <v>81</v>
      </c>
      <c r="AY150" s="18" t="s">
        <v>128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79</v>
      </c>
      <c r="BK150" s="217">
        <f>ROUND(I150*H150,2)</f>
        <v>0</v>
      </c>
      <c r="BL150" s="18" t="s">
        <v>135</v>
      </c>
      <c r="BM150" s="216" t="s">
        <v>478</v>
      </c>
    </row>
    <row r="151" s="2" customFormat="1" ht="44.25" customHeight="1">
      <c r="A151" s="39"/>
      <c r="B151" s="40"/>
      <c r="C151" s="205" t="s">
        <v>7</v>
      </c>
      <c r="D151" s="205" t="s">
        <v>130</v>
      </c>
      <c r="E151" s="206" t="s">
        <v>479</v>
      </c>
      <c r="F151" s="207" t="s">
        <v>480</v>
      </c>
      <c r="G151" s="208" t="s">
        <v>220</v>
      </c>
      <c r="H151" s="209">
        <v>22</v>
      </c>
      <c r="I151" s="210"/>
      <c r="J151" s="211">
        <f>ROUND(I151*H151,2)</f>
        <v>0</v>
      </c>
      <c r="K151" s="207" t="s">
        <v>134</v>
      </c>
      <c r="L151" s="45"/>
      <c r="M151" s="212" t="s">
        <v>19</v>
      </c>
      <c r="N151" s="213" t="s">
        <v>42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0.045999999999999999</v>
      </c>
      <c r="T151" s="215">
        <f>S151*H151</f>
        <v>1.012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135</v>
      </c>
      <c r="AT151" s="216" t="s">
        <v>130</v>
      </c>
      <c r="AU151" s="216" t="s">
        <v>81</v>
      </c>
      <c r="AY151" s="18" t="s">
        <v>128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79</v>
      </c>
      <c r="BK151" s="217">
        <f>ROUND(I151*H151,2)</f>
        <v>0</v>
      </c>
      <c r="BL151" s="18" t="s">
        <v>135</v>
      </c>
      <c r="BM151" s="216" t="s">
        <v>481</v>
      </c>
    </row>
    <row r="152" s="2" customFormat="1">
      <c r="A152" s="39"/>
      <c r="B152" s="40"/>
      <c r="C152" s="41"/>
      <c r="D152" s="218" t="s">
        <v>137</v>
      </c>
      <c r="E152" s="41"/>
      <c r="F152" s="219" t="s">
        <v>482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137</v>
      </c>
      <c r="AU152" s="18" t="s">
        <v>81</v>
      </c>
    </row>
    <row r="153" s="12" customFormat="1" ht="22.8" customHeight="1">
      <c r="A153" s="12"/>
      <c r="B153" s="189"/>
      <c r="C153" s="190"/>
      <c r="D153" s="191" t="s">
        <v>70</v>
      </c>
      <c r="E153" s="203" t="s">
        <v>250</v>
      </c>
      <c r="F153" s="203" t="s">
        <v>251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SUM(P154:P171)</f>
        <v>0</v>
      </c>
      <c r="Q153" s="197"/>
      <c r="R153" s="198">
        <f>SUM(R154:R171)</f>
        <v>0</v>
      </c>
      <c r="S153" s="197"/>
      <c r="T153" s="199">
        <f>SUM(T154:T171)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79</v>
      </c>
      <c r="AT153" s="201" t="s">
        <v>70</v>
      </c>
      <c r="AU153" s="201" t="s">
        <v>79</v>
      </c>
      <c r="AY153" s="200" t="s">
        <v>128</v>
      </c>
      <c r="BK153" s="202">
        <f>SUM(BK154:BK171)</f>
        <v>0</v>
      </c>
    </row>
    <row r="154" s="2" customFormat="1" ht="16.5" customHeight="1">
      <c r="A154" s="39"/>
      <c r="B154" s="40"/>
      <c r="C154" s="205" t="s">
        <v>261</v>
      </c>
      <c r="D154" s="205" t="s">
        <v>130</v>
      </c>
      <c r="E154" s="206" t="s">
        <v>253</v>
      </c>
      <c r="F154" s="207" t="s">
        <v>254</v>
      </c>
      <c r="G154" s="208" t="s">
        <v>160</v>
      </c>
      <c r="H154" s="209">
        <v>7.9740000000000002</v>
      </c>
      <c r="I154" s="210"/>
      <c r="J154" s="211">
        <f>ROUND(I154*H154,2)</f>
        <v>0</v>
      </c>
      <c r="K154" s="207" t="s">
        <v>134</v>
      </c>
      <c r="L154" s="45"/>
      <c r="M154" s="212" t="s">
        <v>19</v>
      </c>
      <c r="N154" s="213" t="s">
        <v>42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135</v>
      </c>
      <c r="AT154" s="216" t="s">
        <v>130</v>
      </c>
      <c r="AU154" s="216" t="s">
        <v>81</v>
      </c>
      <c r="AY154" s="18" t="s">
        <v>128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79</v>
      </c>
      <c r="BK154" s="217">
        <f>ROUND(I154*H154,2)</f>
        <v>0</v>
      </c>
      <c r="BL154" s="18" t="s">
        <v>135</v>
      </c>
      <c r="BM154" s="216" t="s">
        <v>255</v>
      </c>
    </row>
    <row r="155" s="2" customFormat="1">
      <c r="A155" s="39"/>
      <c r="B155" s="40"/>
      <c r="C155" s="41"/>
      <c r="D155" s="218" t="s">
        <v>137</v>
      </c>
      <c r="E155" s="41"/>
      <c r="F155" s="219" t="s">
        <v>256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137</v>
      </c>
      <c r="AU155" s="18" t="s">
        <v>81</v>
      </c>
    </row>
    <row r="156" s="2" customFormat="1" ht="37.8" customHeight="1">
      <c r="A156" s="39"/>
      <c r="B156" s="40"/>
      <c r="C156" s="205" t="s">
        <v>267</v>
      </c>
      <c r="D156" s="205" t="s">
        <v>130</v>
      </c>
      <c r="E156" s="206" t="s">
        <v>257</v>
      </c>
      <c r="F156" s="207" t="s">
        <v>258</v>
      </c>
      <c r="G156" s="208" t="s">
        <v>160</v>
      </c>
      <c r="H156" s="209">
        <v>7.9740000000000002</v>
      </c>
      <c r="I156" s="210"/>
      <c r="J156" s="211">
        <f>ROUND(I156*H156,2)</f>
        <v>0</v>
      </c>
      <c r="K156" s="207" t="s">
        <v>134</v>
      </c>
      <c r="L156" s="45"/>
      <c r="M156" s="212" t="s">
        <v>19</v>
      </c>
      <c r="N156" s="213" t="s">
        <v>42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135</v>
      </c>
      <c r="AT156" s="216" t="s">
        <v>130</v>
      </c>
      <c r="AU156" s="216" t="s">
        <v>81</v>
      </c>
      <c r="AY156" s="18" t="s">
        <v>128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79</v>
      </c>
      <c r="BK156" s="217">
        <f>ROUND(I156*H156,2)</f>
        <v>0</v>
      </c>
      <c r="BL156" s="18" t="s">
        <v>135</v>
      </c>
      <c r="BM156" s="216" t="s">
        <v>483</v>
      </c>
    </row>
    <row r="157" s="2" customFormat="1">
      <c r="A157" s="39"/>
      <c r="B157" s="40"/>
      <c r="C157" s="41"/>
      <c r="D157" s="218" t="s">
        <v>137</v>
      </c>
      <c r="E157" s="41"/>
      <c r="F157" s="219" t="s">
        <v>260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137</v>
      </c>
      <c r="AU157" s="18" t="s">
        <v>81</v>
      </c>
    </row>
    <row r="158" s="2" customFormat="1" ht="62.7" customHeight="1">
      <c r="A158" s="39"/>
      <c r="B158" s="40"/>
      <c r="C158" s="205" t="s">
        <v>273</v>
      </c>
      <c r="D158" s="205" t="s">
        <v>130</v>
      </c>
      <c r="E158" s="206" t="s">
        <v>262</v>
      </c>
      <c r="F158" s="207" t="s">
        <v>263</v>
      </c>
      <c r="G158" s="208" t="s">
        <v>160</v>
      </c>
      <c r="H158" s="209">
        <v>39.869999999999997</v>
      </c>
      <c r="I158" s="210"/>
      <c r="J158" s="211">
        <f>ROUND(I158*H158,2)</f>
        <v>0</v>
      </c>
      <c r="K158" s="207" t="s">
        <v>134</v>
      </c>
      <c r="L158" s="45"/>
      <c r="M158" s="212" t="s">
        <v>19</v>
      </c>
      <c r="N158" s="213" t="s">
        <v>42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135</v>
      </c>
      <c r="AT158" s="216" t="s">
        <v>130</v>
      </c>
      <c r="AU158" s="216" t="s">
        <v>81</v>
      </c>
      <c r="AY158" s="18" t="s">
        <v>128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79</v>
      </c>
      <c r="BK158" s="217">
        <f>ROUND(I158*H158,2)</f>
        <v>0</v>
      </c>
      <c r="BL158" s="18" t="s">
        <v>135</v>
      </c>
      <c r="BM158" s="216" t="s">
        <v>484</v>
      </c>
    </row>
    <row r="159" s="2" customFormat="1">
      <c r="A159" s="39"/>
      <c r="B159" s="40"/>
      <c r="C159" s="41"/>
      <c r="D159" s="218" t="s">
        <v>137</v>
      </c>
      <c r="E159" s="41"/>
      <c r="F159" s="219" t="s">
        <v>265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137</v>
      </c>
      <c r="AU159" s="18" t="s">
        <v>81</v>
      </c>
    </row>
    <row r="160" s="13" customFormat="1">
      <c r="A160" s="13"/>
      <c r="B160" s="225"/>
      <c r="C160" s="226"/>
      <c r="D160" s="223" t="s">
        <v>141</v>
      </c>
      <c r="E160" s="226"/>
      <c r="F160" s="228" t="s">
        <v>485</v>
      </c>
      <c r="G160" s="226"/>
      <c r="H160" s="229">
        <v>39.869999999999997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141</v>
      </c>
      <c r="AU160" s="235" t="s">
        <v>81</v>
      </c>
      <c r="AV160" s="13" t="s">
        <v>81</v>
      </c>
      <c r="AW160" s="13" t="s">
        <v>4</v>
      </c>
      <c r="AX160" s="13" t="s">
        <v>79</v>
      </c>
      <c r="AY160" s="235" t="s">
        <v>128</v>
      </c>
    </row>
    <row r="161" s="2" customFormat="1" ht="37.8" customHeight="1">
      <c r="A161" s="39"/>
      <c r="B161" s="40"/>
      <c r="C161" s="205" t="s">
        <v>280</v>
      </c>
      <c r="D161" s="205" t="s">
        <v>130</v>
      </c>
      <c r="E161" s="206" t="s">
        <v>268</v>
      </c>
      <c r="F161" s="207" t="s">
        <v>269</v>
      </c>
      <c r="G161" s="208" t="s">
        <v>160</v>
      </c>
      <c r="H161" s="209">
        <v>7.9740000000000002</v>
      </c>
      <c r="I161" s="210"/>
      <c r="J161" s="211">
        <f>ROUND(I161*H161,2)</f>
        <v>0</v>
      </c>
      <c r="K161" s="207" t="s">
        <v>134</v>
      </c>
      <c r="L161" s="45"/>
      <c r="M161" s="212" t="s">
        <v>19</v>
      </c>
      <c r="N161" s="213" t="s">
        <v>42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135</v>
      </c>
      <c r="AT161" s="216" t="s">
        <v>130</v>
      </c>
      <c r="AU161" s="216" t="s">
        <v>81</v>
      </c>
      <c r="AY161" s="18" t="s">
        <v>128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79</v>
      </c>
      <c r="BK161" s="217">
        <f>ROUND(I161*H161,2)</f>
        <v>0</v>
      </c>
      <c r="BL161" s="18" t="s">
        <v>135</v>
      </c>
      <c r="BM161" s="216" t="s">
        <v>270</v>
      </c>
    </row>
    <row r="162" s="2" customFormat="1">
      <c r="A162" s="39"/>
      <c r="B162" s="40"/>
      <c r="C162" s="41"/>
      <c r="D162" s="218" t="s">
        <v>137</v>
      </c>
      <c r="E162" s="41"/>
      <c r="F162" s="219" t="s">
        <v>271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137</v>
      </c>
      <c r="AU162" s="18" t="s">
        <v>81</v>
      </c>
    </row>
    <row r="163" s="2" customFormat="1">
      <c r="A163" s="39"/>
      <c r="B163" s="40"/>
      <c r="C163" s="41"/>
      <c r="D163" s="223" t="s">
        <v>139</v>
      </c>
      <c r="E163" s="41"/>
      <c r="F163" s="224" t="s">
        <v>272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81</v>
      </c>
    </row>
    <row r="164" s="2" customFormat="1" ht="37.8" customHeight="1">
      <c r="A164" s="39"/>
      <c r="B164" s="40"/>
      <c r="C164" s="205" t="s">
        <v>285</v>
      </c>
      <c r="D164" s="205" t="s">
        <v>130</v>
      </c>
      <c r="E164" s="206" t="s">
        <v>274</v>
      </c>
      <c r="F164" s="207" t="s">
        <v>275</v>
      </c>
      <c r="G164" s="208" t="s">
        <v>160</v>
      </c>
      <c r="H164" s="209">
        <v>79.739999999999995</v>
      </c>
      <c r="I164" s="210"/>
      <c r="J164" s="211">
        <f>ROUND(I164*H164,2)</f>
        <v>0</v>
      </c>
      <c r="K164" s="207" t="s">
        <v>134</v>
      </c>
      <c r="L164" s="45"/>
      <c r="M164" s="212" t="s">
        <v>19</v>
      </c>
      <c r="N164" s="213" t="s">
        <v>42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135</v>
      </c>
      <c r="AT164" s="216" t="s">
        <v>130</v>
      </c>
      <c r="AU164" s="216" t="s">
        <v>81</v>
      </c>
      <c r="AY164" s="18" t="s">
        <v>128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79</v>
      </c>
      <c r="BK164" s="217">
        <f>ROUND(I164*H164,2)</f>
        <v>0</v>
      </c>
      <c r="BL164" s="18" t="s">
        <v>135</v>
      </c>
      <c r="BM164" s="216" t="s">
        <v>276</v>
      </c>
    </row>
    <row r="165" s="2" customFormat="1">
      <c r="A165" s="39"/>
      <c r="B165" s="40"/>
      <c r="C165" s="41"/>
      <c r="D165" s="218" t="s">
        <v>137</v>
      </c>
      <c r="E165" s="41"/>
      <c r="F165" s="219" t="s">
        <v>277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137</v>
      </c>
      <c r="AU165" s="18" t="s">
        <v>81</v>
      </c>
    </row>
    <row r="166" s="2" customFormat="1">
      <c r="A166" s="39"/>
      <c r="B166" s="40"/>
      <c r="C166" s="41"/>
      <c r="D166" s="223" t="s">
        <v>139</v>
      </c>
      <c r="E166" s="41"/>
      <c r="F166" s="224" t="s">
        <v>278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81</v>
      </c>
    </row>
    <row r="167" s="13" customFormat="1">
      <c r="A167" s="13"/>
      <c r="B167" s="225"/>
      <c r="C167" s="226"/>
      <c r="D167" s="223" t="s">
        <v>141</v>
      </c>
      <c r="E167" s="226"/>
      <c r="F167" s="228" t="s">
        <v>486</v>
      </c>
      <c r="G167" s="226"/>
      <c r="H167" s="229">
        <v>79.739999999999995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141</v>
      </c>
      <c r="AU167" s="235" t="s">
        <v>81</v>
      </c>
      <c r="AV167" s="13" t="s">
        <v>81</v>
      </c>
      <c r="AW167" s="13" t="s">
        <v>4</v>
      </c>
      <c r="AX167" s="13" t="s">
        <v>79</v>
      </c>
      <c r="AY167" s="235" t="s">
        <v>128</v>
      </c>
    </row>
    <row r="168" s="2" customFormat="1" ht="24.15" customHeight="1">
      <c r="A168" s="39"/>
      <c r="B168" s="40"/>
      <c r="C168" s="205" t="s">
        <v>292</v>
      </c>
      <c r="D168" s="205" t="s">
        <v>130</v>
      </c>
      <c r="E168" s="206" t="s">
        <v>281</v>
      </c>
      <c r="F168" s="207" t="s">
        <v>282</v>
      </c>
      <c r="G168" s="208" t="s">
        <v>160</v>
      </c>
      <c r="H168" s="209">
        <v>7.9740000000000002</v>
      </c>
      <c r="I168" s="210"/>
      <c r="J168" s="211">
        <f>ROUND(I168*H168,2)</f>
        <v>0</v>
      </c>
      <c r="K168" s="207" t="s">
        <v>134</v>
      </c>
      <c r="L168" s="45"/>
      <c r="M168" s="212" t="s">
        <v>19</v>
      </c>
      <c r="N168" s="213" t="s">
        <v>42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135</v>
      </c>
      <c r="AT168" s="216" t="s">
        <v>130</v>
      </c>
      <c r="AU168" s="216" t="s">
        <v>81</v>
      </c>
      <c r="AY168" s="18" t="s">
        <v>128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79</v>
      </c>
      <c r="BK168" s="217">
        <f>ROUND(I168*H168,2)</f>
        <v>0</v>
      </c>
      <c r="BL168" s="18" t="s">
        <v>135</v>
      </c>
      <c r="BM168" s="216" t="s">
        <v>283</v>
      </c>
    </row>
    <row r="169" s="2" customFormat="1">
      <c r="A169" s="39"/>
      <c r="B169" s="40"/>
      <c r="C169" s="41"/>
      <c r="D169" s="218" t="s">
        <v>137</v>
      </c>
      <c r="E169" s="41"/>
      <c r="F169" s="219" t="s">
        <v>284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137</v>
      </c>
      <c r="AU169" s="18" t="s">
        <v>81</v>
      </c>
    </row>
    <row r="170" s="2" customFormat="1" ht="49.05" customHeight="1">
      <c r="A170" s="39"/>
      <c r="B170" s="40"/>
      <c r="C170" s="205" t="s">
        <v>299</v>
      </c>
      <c r="D170" s="205" t="s">
        <v>130</v>
      </c>
      <c r="E170" s="206" t="s">
        <v>487</v>
      </c>
      <c r="F170" s="207" t="s">
        <v>488</v>
      </c>
      <c r="G170" s="208" t="s">
        <v>160</v>
      </c>
      <c r="H170" s="209">
        <v>7.9740000000000002</v>
      </c>
      <c r="I170" s="210"/>
      <c r="J170" s="211">
        <f>ROUND(I170*H170,2)</f>
        <v>0</v>
      </c>
      <c r="K170" s="207" t="s">
        <v>134</v>
      </c>
      <c r="L170" s="45"/>
      <c r="M170" s="212" t="s">
        <v>19</v>
      </c>
      <c r="N170" s="213" t="s">
        <v>42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135</v>
      </c>
      <c r="AT170" s="216" t="s">
        <v>130</v>
      </c>
      <c r="AU170" s="216" t="s">
        <v>81</v>
      </c>
      <c r="AY170" s="18" t="s">
        <v>128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79</v>
      </c>
      <c r="BK170" s="217">
        <f>ROUND(I170*H170,2)</f>
        <v>0</v>
      </c>
      <c r="BL170" s="18" t="s">
        <v>135</v>
      </c>
      <c r="BM170" s="216" t="s">
        <v>288</v>
      </c>
    </row>
    <row r="171" s="2" customFormat="1">
      <c r="A171" s="39"/>
      <c r="B171" s="40"/>
      <c r="C171" s="41"/>
      <c r="D171" s="218" t="s">
        <v>137</v>
      </c>
      <c r="E171" s="41"/>
      <c r="F171" s="219" t="s">
        <v>489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137</v>
      </c>
      <c r="AU171" s="18" t="s">
        <v>81</v>
      </c>
    </row>
    <row r="172" s="12" customFormat="1" ht="22.8" customHeight="1">
      <c r="A172" s="12"/>
      <c r="B172" s="189"/>
      <c r="C172" s="190"/>
      <c r="D172" s="191" t="s">
        <v>70</v>
      </c>
      <c r="E172" s="203" t="s">
        <v>290</v>
      </c>
      <c r="F172" s="203" t="s">
        <v>291</v>
      </c>
      <c r="G172" s="190"/>
      <c r="H172" s="190"/>
      <c r="I172" s="193"/>
      <c r="J172" s="204">
        <f>BK172</f>
        <v>0</v>
      </c>
      <c r="K172" s="190"/>
      <c r="L172" s="195"/>
      <c r="M172" s="196"/>
      <c r="N172" s="197"/>
      <c r="O172" s="197"/>
      <c r="P172" s="198">
        <f>SUM(P173:P174)</f>
        <v>0</v>
      </c>
      <c r="Q172" s="197"/>
      <c r="R172" s="198">
        <f>SUM(R173:R174)</f>
        <v>0</v>
      </c>
      <c r="S172" s="197"/>
      <c r="T172" s="199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79</v>
      </c>
      <c r="AT172" s="201" t="s">
        <v>70</v>
      </c>
      <c r="AU172" s="201" t="s">
        <v>79</v>
      </c>
      <c r="AY172" s="200" t="s">
        <v>128</v>
      </c>
      <c r="BK172" s="202">
        <f>SUM(BK173:BK174)</f>
        <v>0</v>
      </c>
    </row>
    <row r="173" s="2" customFormat="1" ht="66.75" customHeight="1">
      <c r="A173" s="39"/>
      <c r="B173" s="40"/>
      <c r="C173" s="205" t="s">
        <v>305</v>
      </c>
      <c r="D173" s="205" t="s">
        <v>130</v>
      </c>
      <c r="E173" s="206" t="s">
        <v>293</v>
      </c>
      <c r="F173" s="207" t="s">
        <v>294</v>
      </c>
      <c r="G173" s="208" t="s">
        <v>160</v>
      </c>
      <c r="H173" s="209">
        <v>7.2649999999999997</v>
      </c>
      <c r="I173" s="210"/>
      <c r="J173" s="211">
        <f>ROUND(I173*H173,2)</f>
        <v>0</v>
      </c>
      <c r="K173" s="207" t="s">
        <v>134</v>
      </c>
      <c r="L173" s="45"/>
      <c r="M173" s="212" t="s">
        <v>19</v>
      </c>
      <c r="N173" s="213" t="s">
        <v>42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135</v>
      </c>
      <c r="AT173" s="216" t="s">
        <v>130</v>
      </c>
      <c r="AU173" s="216" t="s">
        <v>81</v>
      </c>
      <c r="AY173" s="18" t="s">
        <v>128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79</v>
      </c>
      <c r="BK173" s="217">
        <f>ROUND(I173*H173,2)</f>
        <v>0</v>
      </c>
      <c r="BL173" s="18" t="s">
        <v>135</v>
      </c>
      <c r="BM173" s="216" t="s">
        <v>295</v>
      </c>
    </row>
    <row r="174" s="2" customFormat="1">
      <c r="A174" s="39"/>
      <c r="B174" s="40"/>
      <c r="C174" s="41"/>
      <c r="D174" s="218" t="s">
        <v>137</v>
      </c>
      <c r="E174" s="41"/>
      <c r="F174" s="219" t="s">
        <v>296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137</v>
      </c>
      <c r="AU174" s="18" t="s">
        <v>81</v>
      </c>
    </row>
    <row r="175" s="12" customFormat="1" ht="25.92" customHeight="1">
      <c r="A175" s="12"/>
      <c r="B175" s="189"/>
      <c r="C175" s="190"/>
      <c r="D175" s="191" t="s">
        <v>70</v>
      </c>
      <c r="E175" s="192" t="s">
        <v>297</v>
      </c>
      <c r="F175" s="192" t="s">
        <v>298</v>
      </c>
      <c r="G175" s="190"/>
      <c r="H175" s="190"/>
      <c r="I175" s="193"/>
      <c r="J175" s="19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0.047155200000000001</v>
      </c>
      <c r="S175" s="197"/>
      <c r="T175" s="199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81</v>
      </c>
      <c r="AT175" s="201" t="s">
        <v>70</v>
      </c>
      <c r="AU175" s="201" t="s">
        <v>71</v>
      </c>
      <c r="AY175" s="200" t="s">
        <v>128</v>
      </c>
      <c r="BK175" s="202">
        <f>SUM(BK176:BK180)</f>
        <v>0</v>
      </c>
    </row>
    <row r="176" s="2" customFormat="1" ht="24.15" customHeight="1">
      <c r="A176" s="39"/>
      <c r="B176" s="40"/>
      <c r="C176" s="205" t="s">
        <v>315</v>
      </c>
      <c r="D176" s="205" t="s">
        <v>130</v>
      </c>
      <c r="E176" s="206" t="s">
        <v>300</v>
      </c>
      <c r="F176" s="207" t="s">
        <v>301</v>
      </c>
      <c r="G176" s="208" t="s">
        <v>220</v>
      </c>
      <c r="H176" s="209">
        <v>6</v>
      </c>
      <c r="I176" s="210"/>
      <c r="J176" s="211">
        <f>ROUND(I176*H176,2)</f>
        <v>0</v>
      </c>
      <c r="K176" s="207" t="s">
        <v>134</v>
      </c>
      <c r="L176" s="45"/>
      <c r="M176" s="212" t="s">
        <v>19</v>
      </c>
      <c r="N176" s="213" t="s">
        <v>42</v>
      </c>
      <c r="O176" s="85"/>
      <c r="P176" s="214">
        <f>O176*H176</f>
        <v>0</v>
      </c>
      <c r="Q176" s="214">
        <v>0.00040000000000000002</v>
      </c>
      <c r="R176" s="214">
        <f>Q176*H176</f>
        <v>0.0024000000000000002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223</v>
      </c>
      <c r="AT176" s="216" t="s">
        <v>130</v>
      </c>
      <c r="AU176" s="216" t="s">
        <v>79</v>
      </c>
      <c r="AY176" s="18" t="s">
        <v>128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79</v>
      </c>
      <c r="BK176" s="217">
        <f>ROUND(I176*H176,2)</f>
        <v>0</v>
      </c>
      <c r="BL176" s="18" t="s">
        <v>223</v>
      </c>
      <c r="BM176" s="216" t="s">
        <v>302</v>
      </c>
    </row>
    <row r="177" s="2" customFormat="1">
      <c r="A177" s="39"/>
      <c r="B177" s="40"/>
      <c r="C177" s="41"/>
      <c r="D177" s="218" t="s">
        <v>137</v>
      </c>
      <c r="E177" s="41"/>
      <c r="F177" s="219" t="s">
        <v>303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137</v>
      </c>
      <c r="AU177" s="18" t="s">
        <v>79</v>
      </c>
    </row>
    <row r="178" s="13" customFormat="1">
      <c r="A178" s="13"/>
      <c r="B178" s="225"/>
      <c r="C178" s="226"/>
      <c r="D178" s="223" t="s">
        <v>141</v>
      </c>
      <c r="E178" s="227" t="s">
        <v>19</v>
      </c>
      <c r="F178" s="228" t="s">
        <v>490</v>
      </c>
      <c r="G178" s="226"/>
      <c r="H178" s="229">
        <v>6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141</v>
      </c>
      <c r="AU178" s="235" t="s">
        <v>79</v>
      </c>
      <c r="AV178" s="13" t="s">
        <v>81</v>
      </c>
      <c r="AW178" s="13" t="s">
        <v>33</v>
      </c>
      <c r="AX178" s="13" t="s">
        <v>79</v>
      </c>
      <c r="AY178" s="235" t="s">
        <v>128</v>
      </c>
    </row>
    <row r="179" s="2" customFormat="1" ht="49.05" customHeight="1">
      <c r="A179" s="39"/>
      <c r="B179" s="40"/>
      <c r="C179" s="236" t="s">
        <v>320</v>
      </c>
      <c r="D179" s="236" t="s">
        <v>176</v>
      </c>
      <c r="E179" s="237" t="s">
        <v>306</v>
      </c>
      <c r="F179" s="238" t="s">
        <v>307</v>
      </c>
      <c r="G179" s="239" t="s">
        <v>220</v>
      </c>
      <c r="H179" s="240">
        <v>6.9930000000000003</v>
      </c>
      <c r="I179" s="241"/>
      <c r="J179" s="242">
        <f>ROUND(I179*H179,2)</f>
        <v>0</v>
      </c>
      <c r="K179" s="238" t="s">
        <v>134</v>
      </c>
      <c r="L179" s="243"/>
      <c r="M179" s="244" t="s">
        <v>19</v>
      </c>
      <c r="N179" s="245" t="s">
        <v>42</v>
      </c>
      <c r="O179" s="85"/>
      <c r="P179" s="214">
        <f>O179*H179</f>
        <v>0</v>
      </c>
      <c r="Q179" s="214">
        <v>0.0064000000000000003</v>
      </c>
      <c r="R179" s="214">
        <f>Q179*H179</f>
        <v>0.044755200000000002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308</v>
      </c>
      <c r="AT179" s="216" t="s">
        <v>176</v>
      </c>
      <c r="AU179" s="216" t="s">
        <v>79</v>
      </c>
      <c r="AY179" s="18" t="s">
        <v>128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79</v>
      </c>
      <c r="BK179" s="217">
        <f>ROUND(I179*H179,2)</f>
        <v>0</v>
      </c>
      <c r="BL179" s="18" t="s">
        <v>223</v>
      </c>
      <c r="BM179" s="216" t="s">
        <v>309</v>
      </c>
    </row>
    <row r="180" s="13" customFormat="1">
      <c r="A180" s="13"/>
      <c r="B180" s="225"/>
      <c r="C180" s="226"/>
      <c r="D180" s="223" t="s">
        <v>141</v>
      </c>
      <c r="E180" s="226"/>
      <c r="F180" s="228" t="s">
        <v>491</v>
      </c>
      <c r="G180" s="226"/>
      <c r="H180" s="229">
        <v>6.9930000000000003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141</v>
      </c>
      <c r="AU180" s="235" t="s">
        <v>79</v>
      </c>
      <c r="AV180" s="13" t="s">
        <v>81</v>
      </c>
      <c r="AW180" s="13" t="s">
        <v>4</v>
      </c>
      <c r="AX180" s="13" t="s">
        <v>79</v>
      </c>
      <c r="AY180" s="235" t="s">
        <v>128</v>
      </c>
    </row>
    <row r="181" s="12" customFormat="1" ht="25.92" customHeight="1">
      <c r="A181" s="12"/>
      <c r="B181" s="189"/>
      <c r="C181" s="190"/>
      <c r="D181" s="191" t="s">
        <v>70</v>
      </c>
      <c r="E181" s="192" t="s">
        <v>311</v>
      </c>
      <c r="F181" s="192" t="s">
        <v>312</v>
      </c>
      <c r="G181" s="190"/>
      <c r="H181" s="190"/>
      <c r="I181" s="193"/>
      <c r="J181" s="194">
        <f>BK181</f>
        <v>0</v>
      </c>
      <c r="K181" s="190"/>
      <c r="L181" s="195"/>
      <c r="M181" s="196"/>
      <c r="N181" s="197"/>
      <c r="O181" s="197"/>
      <c r="P181" s="198">
        <f>P182+P187+P195+P207+P215</f>
        <v>0</v>
      </c>
      <c r="Q181" s="197"/>
      <c r="R181" s="198">
        <f>R182+R187+R195+R207+R215</f>
        <v>0.091346999999999998</v>
      </c>
      <c r="S181" s="197"/>
      <c r="T181" s="199">
        <f>T182+T187+T195+T207+T215</f>
        <v>0.16514999999999999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81</v>
      </c>
      <c r="AT181" s="201" t="s">
        <v>70</v>
      </c>
      <c r="AU181" s="201" t="s">
        <v>71</v>
      </c>
      <c r="AY181" s="200" t="s">
        <v>128</v>
      </c>
      <c r="BK181" s="202">
        <f>BK182+BK187+BK195+BK207+BK215</f>
        <v>0</v>
      </c>
    </row>
    <row r="182" s="12" customFormat="1" ht="22.8" customHeight="1">
      <c r="A182" s="12"/>
      <c r="B182" s="189"/>
      <c r="C182" s="190"/>
      <c r="D182" s="191" t="s">
        <v>70</v>
      </c>
      <c r="E182" s="203" t="s">
        <v>313</v>
      </c>
      <c r="F182" s="203" t="s">
        <v>314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SUM(P183:P186)</f>
        <v>0</v>
      </c>
      <c r="Q182" s="197"/>
      <c r="R182" s="198">
        <f>SUM(R183:R186)</f>
        <v>0.018269999999999998</v>
      </c>
      <c r="S182" s="197"/>
      <c r="T182" s="199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81</v>
      </c>
      <c r="AT182" s="201" t="s">
        <v>70</v>
      </c>
      <c r="AU182" s="201" t="s">
        <v>79</v>
      </c>
      <c r="AY182" s="200" t="s">
        <v>128</v>
      </c>
      <c r="BK182" s="202">
        <f>SUM(BK183:BK186)</f>
        <v>0</v>
      </c>
    </row>
    <row r="183" s="2" customFormat="1" ht="37.8" customHeight="1">
      <c r="A183" s="39"/>
      <c r="B183" s="40"/>
      <c r="C183" s="205" t="s">
        <v>308</v>
      </c>
      <c r="D183" s="205" t="s">
        <v>130</v>
      </c>
      <c r="E183" s="206" t="s">
        <v>316</v>
      </c>
      <c r="F183" s="207" t="s">
        <v>317</v>
      </c>
      <c r="G183" s="208" t="s">
        <v>220</v>
      </c>
      <c r="H183" s="209">
        <v>6</v>
      </c>
      <c r="I183" s="210"/>
      <c r="J183" s="211">
        <f>ROUND(I183*H183,2)</f>
        <v>0</v>
      </c>
      <c r="K183" s="207" t="s">
        <v>134</v>
      </c>
      <c r="L183" s="45"/>
      <c r="M183" s="212" t="s">
        <v>19</v>
      </c>
      <c r="N183" s="213" t="s">
        <v>42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223</v>
      </c>
      <c r="AT183" s="216" t="s">
        <v>130</v>
      </c>
      <c r="AU183" s="216" t="s">
        <v>81</v>
      </c>
      <c r="AY183" s="18" t="s">
        <v>128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79</v>
      </c>
      <c r="BK183" s="217">
        <f>ROUND(I183*H183,2)</f>
        <v>0</v>
      </c>
      <c r="BL183" s="18" t="s">
        <v>223</v>
      </c>
      <c r="BM183" s="216" t="s">
        <v>318</v>
      </c>
    </row>
    <row r="184" s="2" customFormat="1">
      <c r="A184" s="39"/>
      <c r="B184" s="40"/>
      <c r="C184" s="41"/>
      <c r="D184" s="218" t="s">
        <v>137</v>
      </c>
      <c r="E184" s="41"/>
      <c r="F184" s="219" t="s">
        <v>319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137</v>
      </c>
      <c r="AU184" s="18" t="s">
        <v>81</v>
      </c>
    </row>
    <row r="185" s="2" customFormat="1" ht="24.15" customHeight="1">
      <c r="A185" s="39"/>
      <c r="B185" s="40"/>
      <c r="C185" s="236" t="s">
        <v>333</v>
      </c>
      <c r="D185" s="236" t="s">
        <v>176</v>
      </c>
      <c r="E185" s="237" t="s">
        <v>321</v>
      </c>
      <c r="F185" s="238" t="s">
        <v>322</v>
      </c>
      <c r="G185" s="239" t="s">
        <v>220</v>
      </c>
      <c r="H185" s="240">
        <v>6.2999999999999998</v>
      </c>
      <c r="I185" s="241"/>
      <c r="J185" s="242">
        <f>ROUND(I185*H185,2)</f>
        <v>0</v>
      </c>
      <c r="K185" s="238" t="s">
        <v>134</v>
      </c>
      <c r="L185" s="243"/>
      <c r="M185" s="244" t="s">
        <v>19</v>
      </c>
      <c r="N185" s="245" t="s">
        <v>42</v>
      </c>
      <c r="O185" s="85"/>
      <c r="P185" s="214">
        <f>O185*H185</f>
        <v>0</v>
      </c>
      <c r="Q185" s="214">
        <v>0.0028999999999999998</v>
      </c>
      <c r="R185" s="214">
        <f>Q185*H185</f>
        <v>0.018269999999999998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308</v>
      </c>
      <c r="AT185" s="216" t="s">
        <v>176</v>
      </c>
      <c r="AU185" s="216" t="s">
        <v>81</v>
      </c>
      <c r="AY185" s="18" t="s">
        <v>128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79</v>
      </c>
      <c r="BK185" s="217">
        <f>ROUND(I185*H185,2)</f>
        <v>0</v>
      </c>
      <c r="BL185" s="18" t="s">
        <v>223</v>
      </c>
      <c r="BM185" s="216" t="s">
        <v>324</v>
      </c>
    </row>
    <row r="186" s="13" customFormat="1">
      <c r="A186" s="13"/>
      <c r="B186" s="225"/>
      <c r="C186" s="226"/>
      <c r="D186" s="223" t="s">
        <v>141</v>
      </c>
      <c r="E186" s="226"/>
      <c r="F186" s="228" t="s">
        <v>492</v>
      </c>
      <c r="G186" s="226"/>
      <c r="H186" s="229">
        <v>6.2999999999999998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141</v>
      </c>
      <c r="AU186" s="235" t="s">
        <v>81</v>
      </c>
      <c r="AV186" s="13" t="s">
        <v>81</v>
      </c>
      <c r="AW186" s="13" t="s">
        <v>4</v>
      </c>
      <c r="AX186" s="13" t="s">
        <v>79</v>
      </c>
      <c r="AY186" s="235" t="s">
        <v>128</v>
      </c>
    </row>
    <row r="187" s="12" customFormat="1" ht="22.8" customHeight="1">
      <c r="A187" s="12"/>
      <c r="B187" s="189"/>
      <c r="C187" s="190"/>
      <c r="D187" s="191" t="s">
        <v>70</v>
      </c>
      <c r="E187" s="203" t="s">
        <v>493</v>
      </c>
      <c r="F187" s="203" t="s">
        <v>494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SUM(P188:P194)</f>
        <v>0</v>
      </c>
      <c r="Q187" s="197"/>
      <c r="R187" s="198">
        <f>SUM(R188:R194)</f>
        <v>5.0000000000000002E-05</v>
      </c>
      <c r="S187" s="197"/>
      <c r="T187" s="199">
        <f>SUM(T188:T194)</f>
        <v>0.01235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81</v>
      </c>
      <c r="AT187" s="201" t="s">
        <v>70</v>
      </c>
      <c r="AU187" s="201" t="s">
        <v>79</v>
      </c>
      <c r="AY187" s="200" t="s">
        <v>128</v>
      </c>
      <c r="BK187" s="202">
        <f>SUM(BK188:BK194)</f>
        <v>0</v>
      </c>
    </row>
    <row r="188" s="2" customFormat="1" ht="37.8" customHeight="1">
      <c r="A188" s="39"/>
      <c r="B188" s="40"/>
      <c r="C188" s="205" t="s">
        <v>337</v>
      </c>
      <c r="D188" s="205" t="s">
        <v>130</v>
      </c>
      <c r="E188" s="206" t="s">
        <v>495</v>
      </c>
      <c r="F188" s="207" t="s">
        <v>496</v>
      </c>
      <c r="G188" s="208" t="s">
        <v>233</v>
      </c>
      <c r="H188" s="209">
        <v>1</v>
      </c>
      <c r="I188" s="210"/>
      <c r="J188" s="211">
        <f>ROUND(I188*H188,2)</f>
        <v>0</v>
      </c>
      <c r="K188" s="207" t="s">
        <v>134</v>
      </c>
      <c r="L188" s="45"/>
      <c r="M188" s="212" t="s">
        <v>19</v>
      </c>
      <c r="N188" s="213" t="s">
        <v>42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223</v>
      </c>
      <c r="AT188" s="216" t="s">
        <v>130</v>
      </c>
      <c r="AU188" s="216" t="s">
        <v>81</v>
      </c>
      <c r="AY188" s="18" t="s">
        <v>128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79</v>
      </c>
      <c r="BK188" s="217">
        <f>ROUND(I188*H188,2)</f>
        <v>0</v>
      </c>
      <c r="BL188" s="18" t="s">
        <v>223</v>
      </c>
      <c r="BM188" s="216" t="s">
        <v>497</v>
      </c>
    </row>
    <row r="189" s="2" customFormat="1">
      <c r="A189" s="39"/>
      <c r="B189" s="40"/>
      <c r="C189" s="41"/>
      <c r="D189" s="218" t="s">
        <v>137</v>
      </c>
      <c r="E189" s="41"/>
      <c r="F189" s="219" t="s">
        <v>498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137</v>
      </c>
      <c r="AU189" s="18" t="s">
        <v>81</v>
      </c>
    </row>
    <row r="190" s="2" customFormat="1" ht="24.15" customHeight="1">
      <c r="A190" s="39"/>
      <c r="B190" s="40"/>
      <c r="C190" s="205" t="s">
        <v>341</v>
      </c>
      <c r="D190" s="205" t="s">
        <v>130</v>
      </c>
      <c r="E190" s="206" t="s">
        <v>499</v>
      </c>
      <c r="F190" s="207" t="s">
        <v>500</v>
      </c>
      <c r="G190" s="208" t="s">
        <v>233</v>
      </c>
      <c r="H190" s="209">
        <v>1</v>
      </c>
      <c r="I190" s="210"/>
      <c r="J190" s="211">
        <f>ROUND(I190*H190,2)</f>
        <v>0</v>
      </c>
      <c r="K190" s="207" t="s">
        <v>134</v>
      </c>
      <c r="L190" s="45"/>
      <c r="M190" s="212" t="s">
        <v>19</v>
      </c>
      <c r="N190" s="213" t="s">
        <v>42</v>
      </c>
      <c r="O190" s="85"/>
      <c r="P190" s="214">
        <f>O190*H190</f>
        <v>0</v>
      </c>
      <c r="Q190" s="214">
        <v>5.0000000000000002E-05</v>
      </c>
      <c r="R190" s="214">
        <f>Q190*H190</f>
        <v>5.0000000000000002E-05</v>
      </c>
      <c r="S190" s="214">
        <v>0.01235</v>
      </c>
      <c r="T190" s="215">
        <f>S190*H190</f>
        <v>0.01235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223</v>
      </c>
      <c r="AT190" s="216" t="s">
        <v>130</v>
      </c>
      <c r="AU190" s="216" t="s">
        <v>81</v>
      </c>
      <c r="AY190" s="18" t="s">
        <v>128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79</v>
      </c>
      <c r="BK190" s="217">
        <f>ROUND(I190*H190,2)</f>
        <v>0</v>
      </c>
      <c r="BL190" s="18" t="s">
        <v>223</v>
      </c>
      <c r="BM190" s="216" t="s">
        <v>501</v>
      </c>
    </row>
    <row r="191" s="2" customFormat="1">
      <c r="A191" s="39"/>
      <c r="B191" s="40"/>
      <c r="C191" s="41"/>
      <c r="D191" s="218" t="s">
        <v>137</v>
      </c>
      <c r="E191" s="41"/>
      <c r="F191" s="219" t="s">
        <v>502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137</v>
      </c>
      <c r="AU191" s="18" t="s">
        <v>81</v>
      </c>
    </row>
    <row r="192" s="2" customFormat="1" ht="24.15" customHeight="1">
      <c r="A192" s="39"/>
      <c r="B192" s="40"/>
      <c r="C192" s="205" t="s">
        <v>345</v>
      </c>
      <c r="D192" s="205" t="s">
        <v>130</v>
      </c>
      <c r="E192" s="206" t="s">
        <v>503</v>
      </c>
      <c r="F192" s="207" t="s">
        <v>504</v>
      </c>
      <c r="G192" s="208" t="s">
        <v>233</v>
      </c>
      <c r="H192" s="209">
        <v>1</v>
      </c>
      <c r="I192" s="210"/>
      <c r="J192" s="211">
        <f>ROUND(I192*H192,2)</f>
        <v>0</v>
      </c>
      <c r="K192" s="207" t="s">
        <v>134</v>
      </c>
      <c r="L192" s="45"/>
      <c r="M192" s="212" t="s">
        <v>19</v>
      </c>
      <c r="N192" s="213" t="s">
        <v>42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223</v>
      </c>
      <c r="AT192" s="216" t="s">
        <v>130</v>
      </c>
      <c r="AU192" s="216" t="s">
        <v>81</v>
      </c>
      <c r="AY192" s="18" t="s">
        <v>128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79</v>
      </c>
      <c r="BK192" s="217">
        <f>ROUND(I192*H192,2)</f>
        <v>0</v>
      </c>
      <c r="BL192" s="18" t="s">
        <v>223</v>
      </c>
      <c r="BM192" s="216" t="s">
        <v>505</v>
      </c>
    </row>
    <row r="193" s="2" customFormat="1">
      <c r="A193" s="39"/>
      <c r="B193" s="40"/>
      <c r="C193" s="41"/>
      <c r="D193" s="218" t="s">
        <v>137</v>
      </c>
      <c r="E193" s="41"/>
      <c r="F193" s="219" t="s">
        <v>506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137</v>
      </c>
      <c r="AU193" s="18" t="s">
        <v>81</v>
      </c>
    </row>
    <row r="194" s="13" customFormat="1">
      <c r="A194" s="13"/>
      <c r="B194" s="225"/>
      <c r="C194" s="226"/>
      <c r="D194" s="223" t="s">
        <v>141</v>
      </c>
      <c r="E194" s="227" t="s">
        <v>19</v>
      </c>
      <c r="F194" s="228" t="s">
        <v>363</v>
      </c>
      <c r="G194" s="226"/>
      <c r="H194" s="229">
        <v>1</v>
      </c>
      <c r="I194" s="230"/>
      <c r="J194" s="226"/>
      <c r="K194" s="226"/>
      <c r="L194" s="231"/>
      <c r="M194" s="232"/>
      <c r="N194" s="233"/>
      <c r="O194" s="233"/>
      <c r="P194" s="233"/>
      <c r="Q194" s="233"/>
      <c r="R194" s="233"/>
      <c r="S194" s="233"/>
      <c r="T194" s="23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5" t="s">
        <v>141</v>
      </c>
      <c r="AU194" s="235" t="s">
        <v>81</v>
      </c>
      <c r="AV194" s="13" t="s">
        <v>81</v>
      </c>
      <c r="AW194" s="13" t="s">
        <v>33</v>
      </c>
      <c r="AX194" s="13" t="s">
        <v>79</v>
      </c>
      <c r="AY194" s="235" t="s">
        <v>128</v>
      </c>
    </row>
    <row r="195" s="12" customFormat="1" ht="22.8" customHeight="1">
      <c r="A195" s="12"/>
      <c r="B195" s="189"/>
      <c r="C195" s="190"/>
      <c r="D195" s="191" t="s">
        <v>70</v>
      </c>
      <c r="E195" s="203" t="s">
        <v>507</v>
      </c>
      <c r="F195" s="203" t="s">
        <v>508</v>
      </c>
      <c r="G195" s="190"/>
      <c r="H195" s="190"/>
      <c r="I195" s="193"/>
      <c r="J195" s="204">
        <f>BK195</f>
        <v>0</v>
      </c>
      <c r="K195" s="190"/>
      <c r="L195" s="195"/>
      <c r="M195" s="196"/>
      <c r="N195" s="197"/>
      <c r="O195" s="197"/>
      <c r="P195" s="198">
        <f>SUM(P196:P206)</f>
        <v>0</v>
      </c>
      <c r="Q195" s="197"/>
      <c r="R195" s="198">
        <f>SUM(R196:R206)</f>
        <v>0.0019940000000000001</v>
      </c>
      <c r="S195" s="197"/>
      <c r="T195" s="199">
        <f>SUM(T196:T206)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0" t="s">
        <v>81</v>
      </c>
      <c r="AT195" s="201" t="s">
        <v>70</v>
      </c>
      <c r="AU195" s="201" t="s">
        <v>79</v>
      </c>
      <c r="AY195" s="200" t="s">
        <v>128</v>
      </c>
      <c r="BK195" s="202">
        <f>SUM(BK196:BK206)</f>
        <v>0</v>
      </c>
    </row>
    <row r="196" s="2" customFormat="1" ht="37.8" customHeight="1">
      <c r="A196" s="39"/>
      <c r="B196" s="40"/>
      <c r="C196" s="205" t="s">
        <v>352</v>
      </c>
      <c r="D196" s="205" t="s">
        <v>130</v>
      </c>
      <c r="E196" s="206" t="s">
        <v>509</v>
      </c>
      <c r="F196" s="207" t="s">
        <v>510</v>
      </c>
      <c r="G196" s="208" t="s">
        <v>246</v>
      </c>
      <c r="H196" s="209">
        <v>8</v>
      </c>
      <c r="I196" s="210"/>
      <c r="J196" s="211">
        <f>ROUND(I196*H196,2)</f>
        <v>0</v>
      </c>
      <c r="K196" s="207" t="s">
        <v>134</v>
      </c>
      <c r="L196" s="45"/>
      <c r="M196" s="212" t="s">
        <v>19</v>
      </c>
      <c r="N196" s="213" t="s">
        <v>42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223</v>
      </c>
      <c r="AT196" s="216" t="s">
        <v>130</v>
      </c>
      <c r="AU196" s="216" t="s">
        <v>81</v>
      </c>
      <c r="AY196" s="18" t="s">
        <v>128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79</v>
      </c>
      <c r="BK196" s="217">
        <f>ROUND(I196*H196,2)</f>
        <v>0</v>
      </c>
      <c r="BL196" s="18" t="s">
        <v>223</v>
      </c>
      <c r="BM196" s="216" t="s">
        <v>511</v>
      </c>
    </row>
    <row r="197" s="2" customFormat="1">
      <c r="A197" s="39"/>
      <c r="B197" s="40"/>
      <c r="C197" s="41"/>
      <c r="D197" s="218" t="s">
        <v>137</v>
      </c>
      <c r="E197" s="41"/>
      <c r="F197" s="219" t="s">
        <v>512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137</v>
      </c>
      <c r="AU197" s="18" t="s">
        <v>81</v>
      </c>
    </row>
    <row r="198" s="13" customFormat="1">
      <c r="A198" s="13"/>
      <c r="B198" s="225"/>
      <c r="C198" s="226"/>
      <c r="D198" s="223" t="s">
        <v>141</v>
      </c>
      <c r="E198" s="227" t="s">
        <v>19</v>
      </c>
      <c r="F198" s="228" t="s">
        <v>513</v>
      </c>
      <c r="G198" s="226"/>
      <c r="H198" s="229">
        <v>8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141</v>
      </c>
      <c r="AU198" s="235" t="s">
        <v>81</v>
      </c>
      <c r="AV198" s="13" t="s">
        <v>81</v>
      </c>
      <c r="AW198" s="13" t="s">
        <v>33</v>
      </c>
      <c r="AX198" s="13" t="s">
        <v>79</v>
      </c>
      <c r="AY198" s="235" t="s">
        <v>128</v>
      </c>
    </row>
    <row r="199" s="2" customFormat="1" ht="24.15" customHeight="1">
      <c r="A199" s="39"/>
      <c r="B199" s="40"/>
      <c r="C199" s="236" t="s">
        <v>358</v>
      </c>
      <c r="D199" s="236" t="s">
        <v>176</v>
      </c>
      <c r="E199" s="237" t="s">
        <v>514</v>
      </c>
      <c r="F199" s="238" t="s">
        <v>515</v>
      </c>
      <c r="G199" s="239" t="s">
        <v>246</v>
      </c>
      <c r="H199" s="240">
        <v>9.1999999999999993</v>
      </c>
      <c r="I199" s="241"/>
      <c r="J199" s="242">
        <f>ROUND(I199*H199,2)</f>
        <v>0</v>
      </c>
      <c r="K199" s="238" t="s">
        <v>134</v>
      </c>
      <c r="L199" s="243"/>
      <c r="M199" s="244" t="s">
        <v>19</v>
      </c>
      <c r="N199" s="245" t="s">
        <v>42</v>
      </c>
      <c r="O199" s="85"/>
      <c r="P199" s="214">
        <f>O199*H199</f>
        <v>0</v>
      </c>
      <c r="Q199" s="214">
        <v>0.00012</v>
      </c>
      <c r="R199" s="214">
        <f>Q199*H199</f>
        <v>0.001104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308</v>
      </c>
      <c r="AT199" s="216" t="s">
        <v>176</v>
      </c>
      <c r="AU199" s="216" t="s">
        <v>81</v>
      </c>
      <c r="AY199" s="18" t="s">
        <v>128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79</v>
      </c>
      <c r="BK199" s="217">
        <f>ROUND(I199*H199,2)</f>
        <v>0</v>
      </c>
      <c r="BL199" s="18" t="s">
        <v>223</v>
      </c>
      <c r="BM199" s="216" t="s">
        <v>516</v>
      </c>
    </row>
    <row r="200" s="13" customFormat="1">
      <c r="A200" s="13"/>
      <c r="B200" s="225"/>
      <c r="C200" s="226"/>
      <c r="D200" s="223" t="s">
        <v>141</v>
      </c>
      <c r="E200" s="226"/>
      <c r="F200" s="228" t="s">
        <v>517</v>
      </c>
      <c r="G200" s="226"/>
      <c r="H200" s="229">
        <v>9.1999999999999993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141</v>
      </c>
      <c r="AU200" s="235" t="s">
        <v>81</v>
      </c>
      <c r="AV200" s="13" t="s">
        <v>81</v>
      </c>
      <c r="AW200" s="13" t="s">
        <v>4</v>
      </c>
      <c r="AX200" s="13" t="s">
        <v>79</v>
      </c>
      <c r="AY200" s="235" t="s">
        <v>128</v>
      </c>
    </row>
    <row r="201" s="2" customFormat="1" ht="37.8" customHeight="1">
      <c r="A201" s="39"/>
      <c r="B201" s="40"/>
      <c r="C201" s="205" t="s">
        <v>364</v>
      </c>
      <c r="D201" s="205" t="s">
        <v>130</v>
      </c>
      <c r="E201" s="206" t="s">
        <v>518</v>
      </c>
      <c r="F201" s="207" t="s">
        <v>519</v>
      </c>
      <c r="G201" s="208" t="s">
        <v>233</v>
      </c>
      <c r="H201" s="209">
        <v>1</v>
      </c>
      <c r="I201" s="210"/>
      <c r="J201" s="211">
        <f>ROUND(I201*H201,2)</f>
        <v>0</v>
      </c>
      <c r="K201" s="207" t="s">
        <v>134</v>
      </c>
      <c r="L201" s="45"/>
      <c r="M201" s="212" t="s">
        <v>19</v>
      </c>
      <c r="N201" s="213" t="s">
        <v>42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223</v>
      </c>
      <c r="AT201" s="216" t="s">
        <v>130</v>
      </c>
      <c r="AU201" s="216" t="s">
        <v>81</v>
      </c>
      <c r="AY201" s="18" t="s">
        <v>128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79</v>
      </c>
      <c r="BK201" s="217">
        <f>ROUND(I201*H201,2)</f>
        <v>0</v>
      </c>
      <c r="BL201" s="18" t="s">
        <v>223</v>
      </c>
      <c r="BM201" s="216" t="s">
        <v>520</v>
      </c>
    </row>
    <row r="202" s="2" customFormat="1">
      <c r="A202" s="39"/>
      <c r="B202" s="40"/>
      <c r="C202" s="41"/>
      <c r="D202" s="218" t="s">
        <v>137</v>
      </c>
      <c r="E202" s="41"/>
      <c r="F202" s="219" t="s">
        <v>521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137</v>
      </c>
      <c r="AU202" s="18" t="s">
        <v>81</v>
      </c>
    </row>
    <row r="203" s="2" customFormat="1" ht="24.15" customHeight="1">
      <c r="A203" s="39"/>
      <c r="B203" s="40"/>
      <c r="C203" s="236" t="s">
        <v>370</v>
      </c>
      <c r="D203" s="236" t="s">
        <v>176</v>
      </c>
      <c r="E203" s="237" t="s">
        <v>522</v>
      </c>
      <c r="F203" s="238" t="s">
        <v>523</v>
      </c>
      <c r="G203" s="239" t="s">
        <v>233</v>
      </c>
      <c r="H203" s="240">
        <v>1</v>
      </c>
      <c r="I203" s="241"/>
      <c r="J203" s="242">
        <f>ROUND(I203*H203,2)</f>
        <v>0</v>
      </c>
      <c r="K203" s="238" t="s">
        <v>134</v>
      </c>
      <c r="L203" s="243"/>
      <c r="M203" s="244" t="s">
        <v>19</v>
      </c>
      <c r="N203" s="245" t="s">
        <v>42</v>
      </c>
      <c r="O203" s="85"/>
      <c r="P203" s="214">
        <f>O203*H203</f>
        <v>0</v>
      </c>
      <c r="Q203" s="214">
        <v>9.0000000000000006E-05</v>
      </c>
      <c r="R203" s="214">
        <f>Q203*H203</f>
        <v>9.0000000000000006E-05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308</v>
      </c>
      <c r="AT203" s="216" t="s">
        <v>176</v>
      </c>
      <c r="AU203" s="216" t="s">
        <v>81</v>
      </c>
      <c r="AY203" s="18" t="s">
        <v>128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79</v>
      </c>
      <c r="BK203" s="217">
        <f>ROUND(I203*H203,2)</f>
        <v>0</v>
      </c>
      <c r="BL203" s="18" t="s">
        <v>223</v>
      </c>
      <c r="BM203" s="216" t="s">
        <v>524</v>
      </c>
    </row>
    <row r="204" s="2" customFormat="1" ht="37.8" customHeight="1">
      <c r="A204" s="39"/>
      <c r="B204" s="40"/>
      <c r="C204" s="205" t="s">
        <v>376</v>
      </c>
      <c r="D204" s="205" t="s">
        <v>130</v>
      </c>
      <c r="E204" s="206" t="s">
        <v>525</v>
      </c>
      <c r="F204" s="207" t="s">
        <v>526</v>
      </c>
      <c r="G204" s="208" t="s">
        <v>233</v>
      </c>
      <c r="H204" s="209">
        <v>1</v>
      </c>
      <c r="I204" s="210"/>
      <c r="J204" s="211">
        <f>ROUND(I204*H204,2)</f>
        <v>0</v>
      </c>
      <c r="K204" s="207" t="s">
        <v>134</v>
      </c>
      <c r="L204" s="45"/>
      <c r="M204" s="212" t="s">
        <v>19</v>
      </c>
      <c r="N204" s="213" t="s">
        <v>42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223</v>
      </c>
      <c r="AT204" s="216" t="s">
        <v>130</v>
      </c>
      <c r="AU204" s="216" t="s">
        <v>81</v>
      </c>
      <c r="AY204" s="18" t="s">
        <v>128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79</v>
      </c>
      <c r="BK204" s="217">
        <f>ROUND(I204*H204,2)</f>
        <v>0</v>
      </c>
      <c r="BL204" s="18" t="s">
        <v>223</v>
      </c>
      <c r="BM204" s="216" t="s">
        <v>527</v>
      </c>
    </row>
    <row r="205" s="2" customFormat="1">
      <c r="A205" s="39"/>
      <c r="B205" s="40"/>
      <c r="C205" s="41"/>
      <c r="D205" s="218" t="s">
        <v>137</v>
      </c>
      <c r="E205" s="41"/>
      <c r="F205" s="219" t="s">
        <v>528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137</v>
      </c>
      <c r="AU205" s="18" t="s">
        <v>81</v>
      </c>
    </row>
    <row r="206" s="2" customFormat="1" ht="16.5" customHeight="1">
      <c r="A206" s="39"/>
      <c r="B206" s="40"/>
      <c r="C206" s="236" t="s">
        <v>382</v>
      </c>
      <c r="D206" s="236" t="s">
        <v>176</v>
      </c>
      <c r="E206" s="237" t="s">
        <v>529</v>
      </c>
      <c r="F206" s="238" t="s">
        <v>530</v>
      </c>
      <c r="G206" s="239" t="s">
        <v>233</v>
      </c>
      <c r="H206" s="240">
        <v>1</v>
      </c>
      <c r="I206" s="241"/>
      <c r="J206" s="242">
        <f>ROUND(I206*H206,2)</f>
        <v>0</v>
      </c>
      <c r="K206" s="238" t="s">
        <v>134</v>
      </c>
      <c r="L206" s="243"/>
      <c r="M206" s="244" t="s">
        <v>19</v>
      </c>
      <c r="N206" s="245" t="s">
        <v>42</v>
      </c>
      <c r="O206" s="85"/>
      <c r="P206" s="214">
        <f>O206*H206</f>
        <v>0</v>
      </c>
      <c r="Q206" s="214">
        <v>0.00080000000000000004</v>
      </c>
      <c r="R206" s="214">
        <f>Q206*H206</f>
        <v>0.00080000000000000004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308</v>
      </c>
      <c r="AT206" s="216" t="s">
        <v>176</v>
      </c>
      <c r="AU206" s="216" t="s">
        <v>81</v>
      </c>
      <c r="AY206" s="18" t="s">
        <v>128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79</v>
      </c>
      <c r="BK206" s="217">
        <f>ROUND(I206*H206,2)</f>
        <v>0</v>
      </c>
      <c r="BL206" s="18" t="s">
        <v>223</v>
      </c>
      <c r="BM206" s="216" t="s">
        <v>531</v>
      </c>
    </row>
    <row r="207" s="12" customFormat="1" ht="22.8" customHeight="1">
      <c r="A207" s="12"/>
      <c r="B207" s="189"/>
      <c r="C207" s="190"/>
      <c r="D207" s="191" t="s">
        <v>70</v>
      </c>
      <c r="E207" s="203" t="s">
        <v>532</v>
      </c>
      <c r="F207" s="203" t="s">
        <v>533</v>
      </c>
      <c r="G207" s="190"/>
      <c r="H207" s="190"/>
      <c r="I207" s="193"/>
      <c r="J207" s="204">
        <f>BK207</f>
        <v>0</v>
      </c>
      <c r="K207" s="190"/>
      <c r="L207" s="195"/>
      <c r="M207" s="196"/>
      <c r="N207" s="197"/>
      <c r="O207" s="197"/>
      <c r="P207" s="198">
        <f>SUM(P208:P214)</f>
        <v>0</v>
      </c>
      <c r="Q207" s="197"/>
      <c r="R207" s="198">
        <f>SUM(R208:R214)</f>
        <v>0.0024000000000000002</v>
      </c>
      <c r="S207" s="197"/>
      <c r="T207" s="199">
        <f>SUM(T208:T214)</f>
        <v>0.15279999999999999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0" t="s">
        <v>81</v>
      </c>
      <c r="AT207" s="201" t="s">
        <v>70</v>
      </c>
      <c r="AU207" s="201" t="s">
        <v>79</v>
      </c>
      <c r="AY207" s="200" t="s">
        <v>128</v>
      </c>
      <c r="BK207" s="202">
        <f>SUM(BK208:BK214)</f>
        <v>0</v>
      </c>
    </row>
    <row r="208" s="2" customFormat="1" ht="24.15" customHeight="1">
      <c r="A208" s="39"/>
      <c r="B208" s="40"/>
      <c r="C208" s="205" t="s">
        <v>389</v>
      </c>
      <c r="D208" s="205" t="s">
        <v>130</v>
      </c>
      <c r="E208" s="206" t="s">
        <v>534</v>
      </c>
      <c r="F208" s="207" t="s">
        <v>535</v>
      </c>
      <c r="G208" s="208" t="s">
        <v>233</v>
      </c>
      <c r="H208" s="209">
        <v>6</v>
      </c>
      <c r="I208" s="210"/>
      <c r="J208" s="211">
        <f>ROUND(I208*H208,2)</f>
        <v>0</v>
      </c>
      <c r="K208" s="207" t="s">
        <v>134</v>
      </c>
      <c r="L208" s="45"/>
      <c r="M208" s="212" t="s">
        <v>19</v>
      </c>
      <c r="N208" s="213" t="s">
        <v>42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223</v>
      </c>
      <c r="AT208" s="216" t="s">
        <v>130</v>
      </c>
      <c r="AU208" s="216" t="s">
        <v>81</v>
      </c>
      <c r="AY208" s="18" t="s">
        <v>128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79</v>
      </c>
      <c r="BK208" s="217">
        <f>ROUND(I208*H208,2)</f>
        <v>0</v>
      </c>
      <c r="BL208" s="18" t="s">
        <v>223</v>
      </c>
      <c r="BM208" s="216" t="s">
        <v>536</v>
      </c>
    </row>
    <row r="209" s="2" customFormat="1">
      <c r="A209" s="39"/>
      <c r="B209" s="40"/>
      <c r="C209" s="41"/>
      <c r="D209" s="218" t="s">
        <v>137</v>
      </c>
      <c r="E209" s="41"/>
      <c r="F209" s="219" t="s">
        <v>537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137</v>
      </c>
      <c r="AU209" s="18" t="s">
        <v>81</v>
      </c>
    </row>
    <row r="210" s="2" customFormat="1" ht="16.5" customHeight="1">
      <c r="A210" s="39"/>
      <c r="B210" s="40"/>
      <c r="C210" s="236" t="s">
        <v>395</v>
      </c>
      <c r="D210" s="236" t="s">
        <v>176</v>
      </c>
      <c r="E210" s="237" t="s">
        <v>538</v>
      </c>
      <c r="F210" s="238" t="s">
        <v>539</v>
      </c>
      <c r="G210" s="239" t="s">
        <v>233</v>
      </c>
      <c r="H210" s="240">
        <v>6</v>
      </c>
      <c r="I210" s="241"/>
      <c r="J210" s="242">
        <f>ROUND(I210*H210,2)</f>
        <v>0</v>
      </c>
      <c r="K210" s="238" t="s">
        <v>330</v>
      </c>
      <c r="L210" s="243"/>
      <c r="M210" s="244" t="s">
        <v>19</v>
      </c>
      <c r="N210" s="245" t="s">
        <v>42</v>
      </c>
      <c r="O210" s="85"/>
      <c r="P210" s="214">
        <f>O210*H210</f>
        <v>0</v>
      </c>
      <c r="Q210" s="214">
        <v>0.00040000000000000002</v>
      </c>
      <c r="R210" s="214">
        <f>Q210*H210</f>
        <v>0.0024000000000000002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308</v>
      </c>
      <c r="AT210" s="216" t="s">
        <v>176</v>
      </c>
      <c r="AU210" s="216" t="s">
        <v>81</v>
      </c>
      <c r="AY210" s="18" t="s">
        <v>128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79</v>
      </c>
      <c r="BK210" s="217">
        <f>ROUND(I210*H210,2)</f>
        <v>0</v>
      </c>
      <c r="BL210" s="18" t="s">
        <v>223</v>
      </c>
      <c r="BM210" s="216" t="s">
        <v>540</v>
      </c>
    </row>
    <row r="211" s="2" customFormat="1" ht="37.8" customHeight="1">
      <c r="A211" s="39"/>
      <c r="B211" s="40"/>
      <c r="C211" s="205" t="s">
        <v>541</v>
      </c>
      <c r="D211" s="205" t="s">
        <v>130</v>
      </c>
      <c r="E211" s="206" t="s">
        <v>542</v>
      </c>
      <c r="F211" s="207" t="s">
        <v>543</v>
      </c>
      <c r="G211" s="208" t="s">
        <v>246</v>
      </c>
      <c r="H211" s="209">
        <v>8</v>
      </c>
      <c r="I211" s="210"/>
      <c r="J211" s="211">
        <f>ROUND(I211*H211,2)</f>
        <v>0</v>
      </c>
      <c r="K211" s="207" t="s">
        <v>134</v>
      </c>
      <c r="L211" s="45"/>
      <c r="M211" s="212" t="s">
        <v>19</v>
      </c>
      <c r="N211" s="213" t="s">
        <v>42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0.019099999999999999</v>
      </c>
      <c r="T211" s="215">
        <f>S211*H211</f>
        <v>0.15279999999999999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223</v>
      </c>
      <c r="AT211" s="216" t="s">
        <v>130</v>
      </c>
      <c r="AU211" s="216" t="s">
        <v>81</v>
      </c>
      <c r="AY211" s="18" t="s">
        <v>128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79</v>
      </c>
      <c r="BK211" s="217">
        <f>ROUND(I211*H211,2)</f>
        <v>0</v>
      </c>
      <c r="BL211" s="18" t="s">
        <v>223</v>
      </c>
      <c r="BM211" s="216" t="s">
        <v>544</v>
      </c>
    </row>
    <row r="212" s="2" customFormat="1">
      <c r="A212" s="39"/>
      <c r="B212" s="40"/>
      <c r="C212" s="41"/>
      <c r="D212" s="218" t="s">
        <v>137</v>
      </c>
      <c r="E212" s="41"/>
      <c r="F212" s="219" t="s">
        <v>545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137</v>
      </c>
      <c r="AU212" s="18" t="s">
        <v>81</v>
      </c>
    </row>
    <row r="213" s="2" customFormat="1" ht="24.15" customHeight="1">
      <c r="A213" s="39"/>
      <c r="B213" s="40"/>
      <c r="C213" s="205" t="s">
        <v>546</v>
      </c>
      <c r="D213" s="205" t="s">
        <v>130</v>
      </c>
      <c r="E213" s="206" t="s">
        <v>547</v>
      </c>
      <c r="F213" s="207" t="s">
        <v>548</v>
      </c>
      <c r="G213" s="208" t="s">
        <v>246</v>
      </c>
      <c r="H213" s="209">
        <v>8</v>
      </c>
      <c r="I213" s="210"/>
      <c r="J213" s="211">
        <f>ROUND(I213*H213,2)</f>
        <v>0</v>
      </c>
      <c r="K213" s="207" t="s">
        <v>330</v>
      </c>
      <c r="L213" s="45"/>
      <c r="M213" s="212" t="s">
        <v>19</v>
      </c>
      <c r="N213" s="213" t="s">
        <v>42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223</v>
      </c>
      <c r="AT213" s="216" t="s">
        <v>130</v>
      </c>
      <c r="AU213" s="216" t="s">
        <v>81</v>
      </c>
      <c r="AY213" s="18" t="s">
        <v>128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79</v>
      </c>
      <c r="BK213" s="217">
        <f>ROUND(I213*H213,2)</f>
        <v>0</v>
      </c>
      <c r="BL213" s="18" t="s">
        <v>223</v>
      </c>
      <c r="BM213" s="216" t="s">
        <v>549</v>
      </c>
    </row>
    <row r="214" s="2" customFormat="1">
      <c r="A214" s="39"/>
      <c r="B214" s="40"/>
      <c r="C214" s="41"/>
      <c r="D214" s="223" t="s">
        <v>139</v>
      </c>
      <c r="E214" s="41"/>
      <c r="F214" s="224" t="s">
        <v>550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139</v>
      </c>
      <c r="AU214" s="18" t="s">
        <v>81</v>
      </c>
    </row>
    <row r="215" s="12" customFormat="1" ht="22.8" customHeight="1">
      <c r="A215" s="12"/>
      <c r="B215" s="189"/>
      <c r="C215" s="190"/>
      <c r="D215" s="191" t="s">
        <v>70</v>
      </c>
      <c r="E215" s="203" t="s">
        <v>551</v>
      </c>
      <c r="F215" s="203" t="s">
        <v>552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SUM(P216:P224)</f>
        <v>0</v>
      </c>
      <c r="Q215" s="197"/>
      <c r="R215" s="198">
        <f>SUM(R216:R224)</f>
        <v>0.068633</v>
      </c>
      <c r="S215" s="197"/>
      <c r="T215" s="199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81</v>
      </c>
      <c r="AT215" s="201" t="s">
        <v>70</v>
      </c>
      <c r="AU215" s="201" t="s">
        <v>79</v>
      </c>
      <c r="AY215" s="200" t="s">
        <v>128</v>
      </c>
      <c r="BK215" s="202">
        <f>SUM(BK216:BK224)</f>
        <v>0</v>
      </c>
    </row>
    <row r="216" s="2" customFormat="1" ht="24.15" customHeight="1">
      <c r="A216" s="39"/>
      <c r="B216" s="40"/>
      <c r="C216" s="205" t="s">
        <v>553</v>
      </c>
      <c r="D216" s="205" t="s">
        <v>130</v>
      </c>
      <c r="E216" s="206" t="s">
        <v>554</v>
      </c>
      <c r="F216" s="207" t="s">
        <v>555</v>
      </c>
      <c r="G216" s="208" t="s">
        <v>233</v>
      </c>
      <c r="H216" s="209">
        <v>1</v>
      </c>
      <c r="I216" s="210"/>
      <c r="J216" s="211">
        <f>ROUND(I216*H216,2)</f>
        <v>0</v>
      </c>
      <c r="K216" s="207" t="s">
        <v>134</v>
      </c>
      <c r="L216" s="45"/>
      <c r="M216" s="212" t="s">
        <v>19</v>
      </c>
      <c r="N216" s="213" t="s">
        <v>42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223</v>
      </c>
      <c r="AT216" s="216" t="s">
        <v>130</v>
      </c>
      <c r="AU216" s="216" t="s">
        <v>81</v>
      </c>
      <c r="AY216" s="18" t="s">
        <v>128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79</v>
      </c>
      <c r="BK216" s="217">
        <f>ROUND(I216*H216,2)</f>
        <v>0</v>
      </c>
      <c r="BL216" s="18" t="s">
        <v>223</v>
      </c>
      <c r="BM216" s="216" t="s">
        <v>556</v>
      </c>
    </row>
    <row r="217" s="2" customFormat="1">
      <c r="A217" s="39"/>
      <c r="B217" s="40"/>
      <c r="C217" s="41"/>
      <c r="D217" s="218" t="s">
        <v>137</v>
      </c>
      <c r="E217" s="41"/>
      <c r="F217" s="219" t="s">
        <v>557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137</v>
      </c>
      <c r="AU217" s="18" t="s">
        <v>81</v>
      </c>
    </row>
    <row r="218" s="2" customFormat="1" ht="24.15" customHeight="1">
      <c r="A218" s="39"/>
      <c r="B218" s="40"/>
      <c r="C218" s="236" t="s">
        <v>558</v>
      </c>
      <c r="D218" s="236" t="s">
        <v>176</v>
      </c>
      <c r="E218" s="237" t="s">
        <v>559</v>
      </c>
      <c r="F218" s="238" t="s">
        <v>560</v>
      </c>
      <c r="G218" s="239" t="s">
        <v>233</v>
      </c>
      <c r="H218" s="240">
        <v>1</v>
      </c>
      <c r="I218" s="241"/>
      <c r="J218" s="242">
        <f>ROUND(I218*H218,2)</f>
        <v>0</v>
      </c>
      <c r="K218" s="238" t="s">
        <v>134</v>
      </c>
      <c r="L218" s="243"/>
      <c r="M218" s="244" t="s">
        <v>19</v>
      </c>
      <c r="N218" s="245" t="s">
        <v>42</v>
      </c>
      <c r="O218" s="85"/>
      <c r="P218" s="214">
        <f>O218*H218</f>
        <v>0</v>
      </c>
      <c r="Q218" s="214">
        <v>0.065000000000000002</v>
      </c>
      <c r="R218" s="214">
        <f>Q218*H218</f>
        <v>0.065000000000000002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308</v>
      </c>
      <c r="AT218" s="216" t="s">
        <v>176</v>
      </c>
      <c r="AU218" s="216" t="s">
        <v>81</v>
      </c>
      <c r="AY218" s="18" t="s">
        <v>128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79</v>
      </c>
      <c r="BK218" s="217">
        <f>ROUND(I218*H218,2)</f>
        <v>0</v>
      </c>
      <c r="BL218" s="18" t="s">
        <v>223</v>
      </c>
      <c r="BM218" s="216" t="s">
        <v>561</v>
      </c>
    </row>
    <row r="219" s="2" customFormat="1">
      <c r="A219" s="39"/>
      <c r="B219" s="40"/>
      <c r="C219" s="41"/>
      <c r="D219" s="223" t="s">
        <v>139</v>
      </c>
      <c r="E219" s="41"/>
      <c r="F219" s="224" t="s">
        <v>562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139</v>
      </c>
      <c r="AU219" s="18" t="s">
        <v>81</v>
      </c>
    </row>
    <row r="220" s="2" customFormat="1" ht="16.5" customHeight="1">
      <c r="A220" s="39"/>
      <c r="B220" s="40"/>
      <c r="C220" s="205" t="s">
        <v>563</v>
      </c>
      <c r="D220" s="205" t="s">
        <v>130</v>
      </c>
      <c r="E220" s="206" t="s">
        <v>564</v>
      </c>
      <c r="F220" s="207" t="s">
        <v>565</v>
      </c>
      <c r="G220" s="208" t="s">
        <v>220</v>
      </c>
      <c r="H220" s="209">
        <v>0.34999999999999998</v>
      </c>
      <c r="I220" s="210"/>
      <c r="J220" s="211">
        <f>ROUND(I220*H220,2)</f>
        <v>0</v>
      </c>
      <c r="K220" s="207" t="s">
        <v>134</v>
      </c>
      <c r="L220" s="45"/>
      <c r="M220" s="212" t="s">
        <v>19</v>
      </c>
      <c r="N220" s="213" t="s">
        <v>42</v>
      </c>
      <c r="O220" s="85"/>
      <c r="P220" s="214">
        <f>O220*H220</f>
        <v>0</v>
      </c>
      <c r="Q220" s="214">
        <v>0.00038000000000000002</v>
      </c>
      <c r="R220" s="214">
        <f>Q220*H220</f>
        <v>0.00013300000000000001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223</v>
      </c>
      <c r="AT220" s="216" t="s">
        <v>130</v>
      </c>
      <c r="AU220" s="216" t="s">
        <v>81</v>
      </c>
      <c r="AY220" s="18" t="s">
        <v>128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79</v>
      </c>
      <c r="BK220" s="217">
        <f>ROUND(I220*H220,2)</f>
        <v>0</v>
      </c>
      <c r="BL220" s="18" t="s">
        <v>223</v>
      </c>
      <c r="BM220" s="216" t="s">
        <v>566</v>
      </c>
    </row>
    <row r="221" s="2" customFormat="1">
      <c r="A221" s="39"/>
      <c r="B221" s="40"/>
      <c r="C221" s="41"/>
      <c r="D221" s="218" t="s">
        <v>137</v>
      </c>
      <c r="E221" s="41"/>
      <c r="F221" s="219" t="s">
        <v>567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137</v>
      </c>
      <c r="AU221" s="18" t="s">
        <v>81</v>
      </c>
    </row>
    <row r="222" s="13" customFormat="1">
      <c r="A222" s="13"/>
      <c r="B222" s="225"/>
      <c r="C222" s="226"/>
      <c r="D222" s="223" t="s">
        <v>141</v>
      </c>
      <c r="E222" s="227" t="s">
        <v>19</v>
      </c>
      <c r="F222" s="228" t="s">
        <v>568</v>
      </c>
      <c r="G222" s="226"/>
      <c r="H222" s="229">
        <v>0.34999999999999998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141</v>
      </c>
      <c r="AU222" s="235" t="s">
        <v>81</v>
      </c>
      <c r="AV222" s="13" t="s">
        <v>81</v>
      </c>
      <c r="AW222" s="13" t="s">
        <v>33</v>
      </c>
      <c r="AX222" s="13" t="s">
        <v>79</v>
      </c>
      <c r="AY222" s="235" t="s">
        <v>128</v>
      </c>
    </row>
    <row r="223" s="2" customFormat="1" ht="16.5" customHeight="1">
      <c r="A223" s="39"/>
      <c r="B223" s="40"/>
      <c r="C223" s="236" t="s">
        <v>569</v>
      </c>
      <c r="D223" s="236" t="s">
        <v>176</v>
      </c>
      <c r="E223" s="237" t="s">
        <v>570</v>
      </c>
      <c r="F223" s="238" t="s">
        <v>571</v>
      </c>
      <c r="G223" s="239" t="s">
        <v>220</v>
      </c>
      <c r="H223" s="240">
        <v>0.34999999999999998</v>
      </c>
      <c r="I223" s="241"/>
      <c r="J223" s="242">
        <f>ROUND(I223*H223,2)</f>
        <v>0</v>
      </c>
      <c r="K223" s="238" t="s">
        <v>330</v>
      </c>
      <c r="L223" s="243"/>
      <c r="M223" s="244" t="s">
        <v>19</v>
      </c>
      <c r="N223" s="245" t="s">
        <v>42</v>
      </c>
      <c r="O223" s="85"/>
      <c r="P223" s="214">
        <f>O223*H223</f>
        <v>0</v>
      </c>
      <c r="Q223" s="214">
        <v>0.01</v>
      </c>
      <c r="R223" s="214">
        <f>Q223*H223</f>
        <v>0.0034999999999999996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308</v>
      </c>
      <c r="AT223" s="216" t="s">
        <v>176</v>
      </c>
      <c r="AU223" s="216" t="s">
        <v>81</v>
      </c>
      <c r="AY223" s="18" t="s">
        <v>128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79</v>
      </c>
      <c r="BK223" s="217">
        <f>ROUND(I223*H223,2)</f>
        <v>0</v>
      </c>
      <c r="BL223" s="18" t="s">
        <v>223</v>
      </c>
      <c r="BM223" s="216" t="s">
        <v>572</v>
      </c>
    </row>
    <row r="224" s="2" customFormat="1">
      <c r="A224" s="39"/>
      <c r="B224" s="40"/>
      <c r="C224" s="41"/>
      <c r="D224" s="223" t="s">
        <v>139</v>
      </c>
      <c r="E224" s="41"/>
      <c r="F224" s="224" t="s">
        <v>573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139</v>
      </c>
      <c r="AU224" s="18" t="s">
        <v>81</v>
      </c>
    </row>
    <row r="225" s="12" customFormat="1" ht="25.92" customHeight="1">
      <c r="A225" s="12"/>
      <c r="B225" s="189"/>
      <c r="C225" s="190"/>
      <c r="D225" s="191" t="s">
        <v>70</v>
      </c>
      <c r="E225" s="192" t="s">
        <v>176</v>
      </c>
      <c r="F225" s="192" t="s">
        <v>574</v>
      </c>
      <c r="G225" s="190"/>
      <c r="H225" s="190"/>
      <c r="I225" s="193"/>
      <c r="J225" s="194">
        <f>BK225</f>
        <v>0</v>
      </c>
      <c r="K225" s="190"/>
      <c r="L225" s="195"/>
      <c r="M225" s="196"/>
      <c r="N225" s="197"/>
      <c r="O225" s="197"/>
      <c r="P225" s="198">
        <f>P226</f>
        <v>0</v>
      </c>
      <c r="Q225" s="197"/>
      <c r="R225" s="198">
        <f>R226</f>
        <v>0</v>
      </c>
      <c r="S225" s="197"/>
      <c r="T225" s="199">
        <f>T226</f>
        <v>0.089999999999999997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0" t="s">
        <v>147</v>
      </c>
      <c r="AT225" s="201" t="s">
        <v>70</v>
      </c>
      <c r="AU225" s="201" t="s">
        <v>71</v>
      </c>
      <c r="AY225" s="200" t="s">
        <v>128</v>
      </c>
      <c r="BK225" s="202">
        <f>BK226</f>
        <v>0</v>
      </c>
    </row>
    <row r="226" s="12" customFormat="1" ht="22.8" customHeight="1">
      <c r="A226" s="12"/>
      <c r="B226" s="189"/>
      <c r="C226" s="190"/>
      <c r="D226" s="191" t="s">
        <v>70</v>
      </c>
      <c r="E226" s="203" t="s">
        <v>575</v>
      </c>
      <c r="F226" s="203" t="s">
        <v>576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SUM(P227:P231)</f>
        <v>0</v>
      </c>
      <c r="Q226" s="197"/>
      <c r="R226" s="198">
        <f>SUM(R227:R231)</f>
        <v>0</v>
      </c>
      <c r="S226" s="197"/>
      <c r="T226" s="199">
        <f>SUM(T227:T231)</f>
        <v>0.089999999999999997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147</v>
      </c>
      <c r="AT226" s="201" t="s">
        <v>70</v>
      </c>
      <c r="AU226" s="201" t="s">
        <v>79</v>
      </c>
      <c r="AY226" s="200" t="s">
        <v>128</v>
      </c>
      <c r="BK226" s="202">
        <f>SUM(BK227:BK231)</f>
        <v>0</v>
      </c>
    </row>
    <row r="227" s="2" customFormat="1" ht="33" customHeight="1">
      <c r="A227" s="39"/>
      <c r="B227" s="40"/>
      <c r="C227" s="205" t="s">
        <v>577</v>
      </c>
      <c r="D227" s="205" t="s">
        <v>130</v>
      </c>
      <c r="E227" s="206" t="s">
        <v>578</v>
      </c>
      <c r="F227" s="207" t="s">
        <v>579</v>
      </c>
      <c r="G227" s="208" t="s">
        <v>246</v>
      </c>
      <c r="H227" s="209">
        <v>18</v>
      </c>
      <c r="I227" s="210"/>
      <c r="J227" s="211">
        <f>ROUND(I227*H227,2)</f>
        <v>0</v>
      </c>
      <c r="K227" s="207" t="s">
        <v>134</v>
      </c>
      <c r="L227" s="45"/>
      <c r="M227" s="212" t="s">
        <v>19</v>
      </c>
      <c r="N227" s="213" t="s">
        <v>42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0.0050000000000000001</v>
      </c>
      <c r="T227" s="215">
        <f>S227*H227</f>
        <v>0.089999999999999997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580</v>
      </c>
      <c r="AT227" s="216" t="s">
        <v>130</v>
      </c>
      <c r="AU227" s="216" t="s">
        <v>81</v>
      </c>
      <c r="AY227" s="18" t="s">
        <v>128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79</v>
      </c>
      <c r="BK227" s="217">
        <f>ROUND(I227*H227,2)</f>
        <v>0</v>
      </c>
      <c r="BL227" s="18" t="s">
        <v>580</v>
      </c>
      <c r="BM227" s="216" t="s">
        <v>581</v>
      </c>
    </row>
    <row r="228" s="2" customFormat="1">
      <c r="A228" s="39"/>
      <c r="B228" s="40"/>
      <c r="C228" s="41"/>
      <c r="D228" s="218" t="s">
        <v>137</v>
      </c>
      <c r="E228" s="41"/>
      <c r="F228" s="219" t="s">
        <v>582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137</v>
      </c>
      <c r="AU228" s="18" t="s">
        <v>81</v>
      </c>
    </row>
    <row r="229" s="13" customFormat="1">
      <c r="A229" s="13"/>
      <c r="B229" s="225"/>
      <c r="C229" s="226"/>
      <c r="D229" s="223" t="s">
        <v>141</v>
      </c>
      <c r="E229" s="227" t="s">
        <v>19</v>
      </c>
      <c r="F229" s="228" t="s">
        <v>513</v>
      </c>
      <c r="G229" s="226"/>
      <c r="H229" s="229">
        <v>8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141</v>
      </c>
      <c r="AU229" s="235" t="s">
        <v>81</v>
      </c>
      <c r="AV229" s="13" t="s">
        <v>81</v>
      </c>
      <c r="AW229" s="13" t="s">
        <v>33</v>
      </c>
      <c r="AX229" s="13" t="s">
        <v>71</v>
      </c>
      <c r="AY229" s="235" t="s">
        <v>128</v>
      </c>
    </row>
    <row r="230" s="13" customFormat="1">
      <c r="A230" s="13"/>
      <c r="B230" s="225"/>
      <c r="C230" s="226"/>
      <c r="D230" s="223" t="s">
        <v>141</v>
      </c>
      <c r="E230" s="227" t="s">
        <v>19</v>
      </c>
      <c r="F230" s="228" t="s">
        <v>583</v>
      </c>
      <c r="G230" s="226"/>
      <c r="H230" s="229">
        <v>10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141</v>
      </c>
      <c r="AU230" s="235" t="s">
        <v>81</v>
      </c>
      <c r="AV230" s="13" t="s">
        <v>81</v>
      </c>
      <c r="AW230" s="13" t="s">
        <v>33</v>
      </c>
      <c r="AX230" s="13" t="s">
        <v>71</v>
      </c>
      <c r="AY230" s="235" t="s">
        <v>128</v>
      </c>
    </row>
    <row r="231" s="14" customFormat="1">
      <c r="A231" s="14"/>
      <c r="B231" s="249"/>
      <c r="C231" s="250"/>
      <c r="D231" s="223" t="s">
        <v>141</v>
      </c>
      <c r="E231" s="251" t="s">
        <v>19</v>
      </c>
      <c r="F231" s="252" t="s">
        <v>414</v>
      </c>
      <c r="G231" s="250"/>
      <c r="H231" s="253">
        <v>18</v>
      </c>
      <c r="I231" s="254"/>
      <c r="J231" s="250"/>
      <c r="K231" s="250"/>
      <c r="L231" s="255"/>
      <c r="M231" s="260"/>
      <c r="N231" s="261"/>
      <c r="O231" s="261"/>
      <c r="P231" s="261"/>
      <c r="Q231" s="261"/>
      <c r="R231" s="261"/>
      <c r="S231" s="261"/>
      <c r="T231" s="26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9" t="s">
        <v>141</v>
      </c>
      <c r="AU231" s="259" t="s">
        <v>81</v>
      </c>
      <c r="AV231" s="14" t="s">
        <v>135</v>
      </c>
      <c r="AW231" s="14" t="s">
        <v>33</v>
      </c>
      <c r="AX231" s="14" t="s">
        <v>79</v>
      </c>
      <c r="AY231" s="259" t="s">
        <v>128</v>
      </c>
    </row>
    <row r="232" s="2" customFormat="1" ht="6.96" customHeight="1">
      <c r="A232" s="39"/>
      <c r="B232" s="60"/>
      <c r="C232" s="61"/>
      <c r="D232" s="61"/>
      <c r="E232" s="61"/>
      <c r="F232" s="61"/>
      <c r="G232" s="61"/>
      <c r="H232" s="61"/>
      <c r="I232" s="61"/>
      <c r="J232" s="61"/>
      <c r="K232" s="61"/>
      <c r="L232" s="45"/>
      <c r="M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</row>
  </sheetData>
  <sheetProtection sheet="1" autoFilter="0" formatColumns="0" formatRows="0" objects="1" scenarios="1" spinCount="100000" saltValue="myT+Cpf0M7Mvd3qwH0GLnaEFa8MNIXngEAVN4o2ISp6xHq3TC2wpSybBPGkGBXF08zeh7IZP8l5nqCFWpSz40Q==" hashValue="0trycgGA4LmYfNPWgzMMQnGHfyw5WySfqcRKKdbq3gBR5albS1SIrVapjXbZojwzL3iqwvKGrCz82RKm2vQCIw==" algorithmName="SHA-512" password="CC35"/>
  <autoFilter ref="C94:K231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1" r:id="rId1" display="https://podminky.urs.cz/item/CS_URS_2024_01/273313611"/>
    <hyperlink ref="F106" r:id="rId2" display="https://podminky.urs.cz/item/CS_URS_2024_01/273321511"/>
    <hyperlink ref="F109" r:id="rId3" display="https://podminky.urs.cz/item/CS_URS_2024_01/279362021"/>
    <hyperlink ref="F112" r:id="rId4" display="https://podminky.urs.cz/item/CS_URS_2024_01/340239212"/>
    <hyperlink ref="F118" r:id="rId5" display="https://podminky.urs.cz/item/CS_URS_2024_01/612327121"/>
    <hyperlink ref="F120" r:id="rId6" display="https://podminky.urs.cz/item/CS_URS_2024_01/612328131"/>
    <hyperlink ref="F128" r:id="rId7" display="https://podminky.urs.cz/item/CS_URS_2024_01/619991001"/>
    <hyperlink ref="F131" r:id="rId8" display="https://podminky.urs.cz/item/CS_URS_2024_01/642942611"/>
    <hyperlink ref="F135" r:id="rId9" display="https://podminky.urs.cz/item/CS_URS_2024_01/953333295"/>
    <hyperlink ref="F138" r:id="rId10" display="https://podminky.urs.cz/item/CS_URS_2024_01/961044111"/>
    <hyperlink ref="F141" r:id="rId11" display="https://podminky.urs.cz/item/CS_URS_2024_01/965042241"/>
    <hyperlink ref="F144" r:id="rId12" display="https://podminky.urs.cz/item/CS_URS_2024_01/968062244"/>
    <hyperlink ref="F147" r:id="rId13" display="https://podminky.urs.cz/item/CS_URS_2024_01/968072455"/>
    <hyperlink ref="F149" r:id="rId14" display="https://podminky.urs.cz/item/CS_URS_2024_01/971033451"/>
    <hyperlink ref="F152" r:id="rId15" display="https://podminky.urs.cz/item/CS_URS_2024_01/978013191"/>
    <hyperlink ref="F155" r:id="rId16" display="https://podminky.urs.cz/item/CS_URS_2024_01/997006002"/>
    <hyperlink ref="F157" r:id="rId17" display="https://podminky.urs.cz/item/CS_URS_2024_01/997013211"/>
    <hyperlink ref="F159" r:id="rId18" display="https://podminky.urs.cz/item/CS_URS_2024_01/997013219"/>
    <hyperlink ref="F162" r:id="rId19" display="https://podminky.urs.cz/item/CS_URS_2024_01/997221551"/>
    <hyperlink ref="F165" r:id="rId20" display="https://podminky.urs.cz/item/CS_URS_2024_01/997221559"/>
    <hyperlink ref="F169" r:id="rId21" display="https://podminky.urs.cz/item/CS_URS_2024_01/997221611"/>
    <hyperlink ref="F171" r:id="rId22" display="https://podminky.urs.cz/item/CS_URS_2024_01/997013871"/>
    <hyperlink ref="F174" r:id="rId23" display="https://podminky.urs.cz/item/CS_URS_2024_01/998011008"/>
    <hyperlink ref="F177" r:id="rId24" display="https://podminky.urs.cz/item/CS_URS_2024_01/711141559"/>
    <hyperlink ref="F184" r:id="rId25" display="https://podminky.urs.cz/item/CS_URS_2024_01/713121111"/>
    <hyperlink ref="F189" r:id="rId26" display="https://podminky.urs.cz/item/CS_URS_2024_01/735000912"/>
    <hyperlink ref="F191" r:id="rId27" display="https://podminky.urs.cz/item/CS_URS_2024_01/735151811"/>
    <hyperlink ref="F193" r:id="rId28" display="https://podminky.urs.cz/item/CS_URS_2024_01/735159220"/>
    <hyperlink ref="F197" r:id="rId29" display="https://podminky.urs.cz/item/CS_URS_2024_01/741122015"/>
    <hyperlink ref="F202" r:id="rId30" display="https://podminky.urs.cz/item/CS_URS_2024_01/741310001"/>
    <hyperlink ref="F205" r:id="rId31" display="https://podminky.urs.cz/item/CS_URS_2024_01/741370002"/>
    <hyperlink ref="F209" r:id="rId32" display="https://podminky.urs.cz/item/CS_URS_2024_01/751398022"/>
    <hyperlink ref="F212" r:id="rId33" display="https://podminky.urs.cz/item/CS_URS_2024_01/751510862"/>
    <hyperlink ref="F217" r:id="rId34" display="https://podminky.urs.cz/item/CS_URS_2024_01/767640311"/>
    <hyperlink ref="F221" r:id="rId35" display="https://podminky.urs.cz/item/CS_URS_2024_01/767662120"/>
    <hyperlink ref="F228" r:id="rId36" display="https://podminky.urs.cz/item/CS_URS_2024_01/4681014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ZŠ F-M, Lískovec 320 – hydroizolace spodní stavby - dodatek č. 02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39"/>
      <c r="B27" s="140"/>
      <c r="C27" s="139"/>
      <c r="D27" s="139"/>
      <c r="E27" s="141" t="s">
        <v>36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ROUND((SUM(BE85:BE109)),  2)</f>
        <v>0</v>
      </c>
      <c r="G33" s="39"/>
      <c r="H33" s="39"/>
      <c r="I33" s="149">
        <v>0.20999999999999999</v>
      </c>
      <c r="J33" s="148">
        <f>ROUND(((SUM(BE85:BE109))*I33),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ROUND((SUM(BF85:BF109)),  2)</f>
        <v>0</v>
      </c>
      <c r="G34" s="39"/>
      <c r="H34" s="39"/>
      <c r="I34" s="149">
        <v>0.14999999999999999</v>
      </c>
      <c r="J34" s="148">
        <f>ROUND(((SUM(BF85:BF109))*I34),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ROUND((SUM(BG85:BG109)),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ROUND((SUM(BH85:BH109)),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ROUND((SUM(BI85:BI109)),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ZŠ F-M, Lískovec 320 – hydroizolace spodní stavby - dodatek č. 02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01.6 - Systém elektroosmózy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 Sedlištím 320, Lískovec, 738 01</v>
      </c>
      <c r="G52" s="41"/>
      <c r="H52" s="41"/>
      <c r="I52" s="33" t="s">
        <v>23</v>
      </c>
      <c r="J52" s="73" t="str">
        <f>IF(J12="","",J12)</f>
        <v>15. 1. 2024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31</v>
      </c>
      <c r="J54" s="37" t="str">
        <f>E21</f>
        <v>BENEPRO,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585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586</v>
      </c>
      <c r="E61" s="169"/>
      <c r="F61" s="169"/>
      <c r="G61" s="169"/>
      <c r="H61" s="169"/>
      <c r="I61" s="169"/>
      <c r="J61" s="170">
        <f>J88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587</v>
      </c>
      <c r="E62" s="169"/>
      <c r="F62" s="169"/>
      <c r="G62" s="169"/>
      <c r="H62" s="169"/>
      <c r="I62" s="169"/>
      <c r="J62" s="170">
        <f>J90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588</v>
      </c>
      <c r="E63" s="169"/>
      <c r="F63" s="169"/>
      <c r="G63" s="169"/>
      <c r="H63" s="169"/>
      <c r="I63" s="169"/>
      <c r="J63" s="170">
        <f>J92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589</v>
      </c>
      <c r="E64" s="169"/>
      <c r="F64" s="169"/>
      <c r="G64" s="169"/>
      <c r="H64" s="169"/>
      <c r="I64" s="169"/>
      <c r="J64" s="170">
        <f>J94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590</v>
      </c>
      <c r="E65" s="169"/>
      <c r="F65" s="169"/>
      <c r="G65" s="169"/>
      <c r="H65" s="169"/>
      <c r="I65" s="169"/>
      <c r="J65" s="170">
        <f>J98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113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6.25" customHeight="1">
      <c r="A75" s="39"/>
      <c r="B75" s="40"/>
      <c r="C75" s="41"/>
      <c r="D75" s="41"/>
      <c r="E75" s="161" t="str">
        <f>E7</f>
        <v>ZŠ F-M, Lískovec 320 – hydroizolace spodní stavby - dodatek č. 02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92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01.6 - Systém elektroosmózy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K Sedlištím 320, Lískovec, 738 01</v>
      </c>
      <c r="G79" s="41"/>
      <c r="H79" s="41"/>
      <c r="I79" s="33" t="s">
        <v>23</v>
      </c>
      <c r="J79" s="73" t="str">
        <f>IF(J12="","",J12)</f>
        <v>15. 1. 2024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Statutární město Frýdek-Místek</v>
      </c>
      <c r="G81" s="41"/>
      <c r="H81" s="41"/>
      <c r="I81" s="33" t="s">
        <v>31</v>
      </c>
      <c r="J81" s="37" t="str">
        <f>E21</f>
        <v>BENEPRO, a.s.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BENEPRO, a.s.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114</v>
      </c>
      <c r="D84" s="181" t="s">
        <v>56</v>
      </c>
      <c r="E84" s="181" t="s">
        <v>52</v>
      </c>
      <c r="F84" s="181" t="s">
        <v>53</v>
      </c>
      <c r="G84" s="181" t="s">
        <v>115</v>
      </c>
      <c r="H84" s="181" t="s">
        <v>116</v>
      </c>
      <c r="I84" s="181" t="s">
        <v>117</v>
      </c>
      <c r="J84" s="181" t="s">
        <v>96</v>
      </c>
      <c r="K84" s="182" t="s">
        <v>118</v>
      </c>
      <c r="L84" s="183"/>
      <c r="M84" s="93" t="s">
        <v>19</v>
      </c>
      <c r="N84" s="94" t="s">
        <v>41</v>
      </c>
      <c r="O84" s="94" t="s">
        <v>119</v>
      </c>
      <c r="P84" s="94" t="s">
        <v>120</v>
      </c>
      <c r="Q84" s="94" t="s">
        <v>121</v>
      </c>
      <c r="R84" s="94" t="s">
        <v>122</v>
      </c>
      <c r="S84" s="94" t="s">
        <v>123</v>
      </c>
      <c r="T84" s="95" t="s">
        <v>124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125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P86+P88+P90+P92+P94+P98</f>
        <v>0</v>
      </c>
      <c r="Q85" s="97"/>
      <c r="R85" s="186">
        <f>R86+R88+R90+R92+R94+R98</f>
        <v>0</v>
      </c>
      <c r="S85" s="97"/>
      <c r="T85" s="187">
        <f>T86+T88+T90+T92+T94+T98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70</v>
      </c>
      <c r="AU85" s="18" t="s">
        <v>97</v>
      </c>
      <c r="BK85" s="188">
        <f>BK86+BK88+BK90+BK92+BK94+BK98</f>
        <v>0</v>
      </c>
    </row>
    <row r="86" s="12" customFormat="1" ht="25.92" customHeight="1">
      <c r="A86" s="12"/>
      <c r="B86" s="189"/>
      <c r="C86" s="190"/>
      <c r="D86" s="191" t="s">
        <v>70</v>
      </c>
      <c r="E86" s="192" t="s">
        <v>591</v>
      </c>
      <c r="F86" s="192" t="s">
        <v>416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</f>
        <v>0</v>
      </c>
      <c r="Q86" s="197"/>
      <c r="R86" s="198">
        <f>R87</f>
        <v>0</v>
      </c>
      <c r="S86" s="197"/>
      <c r="T86" s="199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79</v>
      </c>
      <c r="AT86" s="201" t="s">
        <v>70</v>
      </c>
      <c r="AU86" s="201" t="s">
        <v>71</v>
      </c>
      <c r="AY86" s="200" t="s">
        <v>128</v>
      </c>
      <c r="BK86" s="202">
        <f>BK87</f>
        <v>0</v>
      </c>
    </row>
    <row r="87" s="2" customFormat="1" ht="44.25" customHeight="1">
      <c r="A87" s="39"/>
      <c r="B87" s="40"/>
      <c r="C87" s="205" t="s">
        <v>79</v>
      </c>
      <c r="D87" s="205" t="s">
        <v>130</v>
      </c>
      <c r="E87" s="206" t="s">
        <v>592</v>
      </c>
      <c r="F87" s="207" t="s">
        <v>593</v>
      </c>
      <c r="G87" s="208" t="s">
        <v>220</v>
      </c>
      <c r="H87" s="209">
        <v>5.46</v>
      </c>
      <c r="I87" s="210"/>
      <c r="J87" s="211">
        <f>ROUND(I87*H87,2)</f>
        <v>0</v>
      </c>
      <c r="K87" s="207" t="s">
        <v>594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135</v>
      </c>
      <c r="AT87" s="216" t="s">
        <v>130</v>
      </c>
      <c r="AU87" s="216" t="s">
        <v>79</v>
      </c>
      <c r="AY87" s="18" t="s">
        <v>128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135</v>
      </c>
      <c r="BM87" s="216" t="s">
        <v>81</v>
      </c>
    </row>
    <row r="88" s="12" customFormat="1" ht="25.92" customHeight="1">
      <c r="A88" s="12"/>
      <c r="B88" s="189"/>
      <c r="C88" s="190"/>
      <c r="D88" s="191" t="s">
        <v>70</v>
      </c>
      <c r="E88" s="192" t="s">
        <v>595</v>
      </c>
      <c r="F88" s="192" t="s">
        <v>596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</f>
        <v>0</v>
      </c>
      <c r="Q88" s="197"/>
      <c r="R88" s="198">
        <f>R89</f>
        <v>0</v>
      </c>
      <c r="S88" s="197"/>
      <c r="T88" s="19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79</v>
      </c>
      <c r="AT88" s="201" t="s">
        <v>70</v>
      </c>
      <c r="AU88" s="201" t="s">
        <v>71</v>
      </c>
      <c r="AY88" s="200" t="s">
        <v>128</v>
      </c>
      <c r="BK88" s="202">
        <f>BK89</f>
        <v>0</v>
      </c>
    </row>
    <row r="89" s="2" customFormat="1" ht="49.05" customHeight="1">
      <c r="A89" s="39"/>
      <c r="B89" s="40"/>
      <c r="C89" s="205" t="s">
        <v>81</v>
      </c>
      <c r="D89" s="205" t="s">
        <v>130</v>
      </c>
      <c r="E89" s="206" t="s">
        <v>597</v>
      </c>
      <c r="F89" s="207" t="s">
        <v>598</v>
      </c>
      <c r="G89" s="208" t="s">
        <v>220</v>
      </c>
      <c r="H89" s="209">
        <v>55.735999999999997</v>
      </c>
      <c r="I89" s="210"/>
      <c r="J89" s="211">
        <f>ROUND(I89*H89,2)</f>
        <v>0</v>
      </c>
      <c r="K89" s="207" t="s">
        <v>594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135</v>
      </c>
      <c r="AT89" s="216" t="s">
        <v>130</v>
      </c>
      <c r="AU89" s="216" t="s">
        <v>79</v>
      </c>
      <c r="AY89" s="18" t="s">
        <v>128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135</v>
      </c>
      <c r="BM89" s="216" t="s">
        <v>135</v>
      </c>
    </row>
    <row r="90" s="12" customFormat="1" ht="25.92" customHeight="1">
      <c r="A90" s="12"/>
      <c r="B90" s="189"/>
      <c r="C90" s="190"/>
      <c r="D90" s="191" t="s">
        <v>70</v>
      </c>
      <c r="E90" s="192" t="s">
        <v>599</v>
      </c>
      <c r="F90" s="192" t="s">
        <v>600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</f>
        <v>0</v>
      </c>
      <c r="Q90" s="197"/>
      <c r="R90" s="198">
        <f>R91</f>
        <v>0</v>
      </c>
      <c r="S90" s="197"/>
      <c r="T90" s="19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79</v>
      </c>
      <c r="AT90" s="201" t="s">
        <v>70</v>
      </c>
      <c r="AU90" s="201" t="s">
        <v>71</v>
      </c>
      <c r="AY90" s="200" t="s">
        <v>128</v>
      </c>
      <c r="BK90" s="202">
        <f>BK91</f>
        <v>0</v>
      </c>
    </row>
    <row r="91" s="2" customFormat="1" ht="37.8" customHeight="1">
      <c r="A91" s="39"/>
      <c r="B91" s="40"/>
      <c r="C91" s="205" t="s">
        <v>147</v>
      </c>
      <c r="D91" s="205" t="s">
        <v>130</v>
      </c>
      <c r="E91" s="206" t="s">
        <v>601</v>
      </c>
      <c r="F91" s="207" t="s">
        <v>602</v>
      </c>
      <c r="G91" s="208" t="s">
        <v>603</v>
      </c>
      <c r="H91" s="209">
        <v>8</v>
      </c>
      <c r="I91" s="210"/>
      <c r="J91" s="211">
        <f>ROUND(I91*H91,2)</f>
        <v>0</v>
      </c>
      <c r="K91" s="207" t="s">
        <v>594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135</v>
      </c>
      <c r="AT91" s="216" t="s">
        <v>130</v>
      </c>
      <c r="AU91" s="216" t="s">
        <v>79</v>
      </c>
      <c r="AY91" s="18" t="s">
        <v>128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135</v>
      </c>
      <c r="BM91" s="216" t="s">
        <v>165</v>
      </c>
    </row>
    <row r="92" s="12" customFormat="1" ht="25.92" customHeight="1">
      <c r="A92" s="12"/>
      <c r="B92" s="189"/>
      <c r="C92" s="190"/>
      <c r="D92" s="191" t="s">
        <v>70</v>
      </c>
      <c r="E92" s="192" t="s">
        <v>604</v>
      </c>
      <c r="F92" s="192" t="s">
        <v>605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</f>
        <v>0</v>
      </c>
      <c r="Q92" s="197"/>
      <c r="R92" s="198">
        <f>R93</f>
        <v>0</v>
      </c>
      <c r="S92" s="197"/>
      <c r="T92" s="199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79</v>
      </c>
      <c r="AT92" s="201" t="s">
        <v>70</v>
      </c>
      <c r="AU92" s="201" t="s">
        <v>71</v>
      </c>
      <c r="AY92" s="200" t="s">
        <v>128</v>
      </c>
      <c r="BK92" s="202">
        <f>BK93</f>
        <v>0</v>
      </c>
    </row>
    <row r="93" s="2" customFormat="1" ht="16.5" customHeight="1">
      <c r="A93" s="39"/>
      <c r="B93" s="40"/>
      <c r="C93" s="205" t="s">
        <v>135</v>
      </c>
      <c r="D93" s="205" t="s">
        <v>130</v>
      </c>
      <c r="E93" s="206" t="s">
        <v>606</v>
      </c>
      <c r="F93" s="207" t="s">
        <v>607</v>
      </c>
      <c r="G93" s="208" t="s">
        <v>220</v>
      </c>
      <c r="H93" s="209">
        <v>5.46</v>
      </c>
      <c r="I93" s="210"/>
      <c r="J93" s="211">
        <f>ROUND(I93*H93,2)</f>
        <v>0</v>
      </c>
      <c r="K93" s="207" t="s">
        <v>594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135</v>
      </c>
      <c r="AT93" s="216" t="s">
        <v>130</v>
      </c>
      <c r="AU93" s="216" t="s">
        <v>79</v>
      </c>
      <c r="AY93" s="18" t="s">
        <v>128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135</v>
      </c>
      <c r="BM93" s="216" t="s">
        <v>175</v>
      </c>
    </row>
    <row r="94" s="12" customFormat="1" ht="25.92" customHeight="1">
      <c r="A94" s="12"/>
      <c r="B94" s="189"/>
      <c r="C94" s="190"/>
      <c r="D94" s="191" t="s">
        <v>70</v>
      </c>
      <c r="E94" s="192" t="s">
        <v>608</v>
      </c>
      <c r="F94" s="192" t="s">
        <v>609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SUM(P95:P97)</f>
        <v>0</v>
      </c>
      <c r="Q94" s="197"/>
      <c r="R94" s="198">
        <f>SUM(R95:R97)</f>
        <v>0</v>
      </c>
      <c r="S94" s="197"/>
      <c r="T94" s="199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79</v>
      </c>
      <c r="AT94" s="201" t="s">
        <v>70</v>
      </c>
      <c r="AU94" s="201" t="s">
        <v>71</v>
      </c>
      <c r="AY94" s="200" t="s">
        <v>128</v>
      </c>
      <c r="BK94" s="202">
        <f>SUM(BK95:BK97)</f>
        <v>0</v>
      </c>
    </row>
    <row r="95" s="2" customFormat="1" ht="24.15" customHeight="1">
      <c r="A95" s="39"/>
      <c r="B95" s="40"/>
      <c r="C95" s="205" t="s">
        <v>157</v>
      </c>
      <c r="D95" s="205" t="s">
        <v>130</v>
      </c>
      <c r="E95" s="206" t="s">
        <v>610</v>
      </c>
      <c r="F95" s="207" t="s">
        <v>611</v>
      </c>
      <c r="G95" s="208" t="s">
        <v>220</v>
      </c>
      <c r="H95" s="209">
        <v>5.46</v>
      </c>
      <c r="I95" s="210"/>
      <c r="J95" s="211">
        <f>ROUND(I95*H95,2)</f>
        <v>0</v>
      </c>
      <c r="K95" s="207" t="s">
        <v>594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135</v>
      </c>
      <c r="AT95" s="216" t="s">
        <v>130</v>
      </c>
      <c r="AU95" s="216" t="s">
        <v>79</v>
      </c>
      <c r="AY95" s="18" t="s">
        <v>128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135</v>
      </c>
      <c r="BM95" s="216" t="s">
        <v>186</v>
      </c>
    </row>
    <row r="96" s="2" customFormat="1" ht="24.15" customHeight="1">
      <c r="A96" s="39"/>
      <c r="B96" s="40"/>
      <c r="C96" s="205" t="s">
        <v>165</v>
      </c>
      <c r="D96" s="205" t="s">
        <v>130</v>
      </c>
      <c r="E96" s="206" t="s">
        <v>612</v>
      </c>
      <c r="F96" s="207" t="s">
        <v>613</v>
      </c>
      <c r="G96" s="208" t="s">
        <v>220</v>
      </c>
      <c r="H96" s="209">
        <v>5.46</v>
      </c>
      <c r="I96" s="210"/>
      <c r="J96" s="211">
        <f>ROUND(I96*H96,2)</f>
        <v>0</v>
      </c>
      <c r="K96" s="207" t="s">
        <v>594</v>
      </c>
      <c r="L96" s="45"/>
      <c r="M96" s="212" t="s">
        <v>19</v>
      </c>
      <c r="N96" s="213" t="s">
        <v>42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135</v>
      </c>
      <c r="AT96" s="216" t="s">
        <v>130</v>
      </c>
      <c r="AU96" s="216" t="s">
        <v>79</v>
      </c>
      <c r="AY96" s="18" t="s">
        <v>128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79</v>
      </c>
      <c r="BK96" s="217">
        <f>ROUND(I96*H96,2)</f>
        <v>0</v>
      </c>
      <c r="BL96" s="18" t="s">
        <v>135</v>
      </c>
      <c r="BM96" s="216" t="s">
        <v>199</v>
      </c>
    </row>
    <row r="97" s="2" customFormat="1" ht="33" customHeight="1">
      <c r="A97" s="39"/>
      <c r="B97" s="40"/>
      <c r="C97" s="205" t="s">
        <v>170</v>
      </c>
      <c r="D97" s="205" t="s">
        <v>130</v>
      </c>
      <c r="E97" s="206" t="s">
        <v>614</v>
      </c>
      <c r="F97" s="207" t="s">
        <v>615</v>
      </c>
      <c r="G97" s="208" t="s">
        <v>220</v>
      </c>
      <c r="H97" s="209">
        <v>5.46</v>
      </c>
      <c r="I97" s="210"/>
      <c r="J97" s="211">
        <f>ROUND(I97*H97,2)</f>
        <v>0</v>
      </c>
      <c r="K97" s="207" t="s">
        <v>594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135</v>
      </c>
      <c r="AT97" s="216" t="s">
        <v>130</v>
      </c>
      <c r="AU97" s="216" t="s">
        <v>79</v>
      </c>
      <c r="AY97" s="18" t="s">
        <v>128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135</v>
      </c>
      <c r="BM97" s="216" t="s">
        <v>211</v>
      </c>
    </row>
    <row r="98" s="12" customFormat="1" ht="25.92" customHeight="1">
      <c r="A98" s="12"/>
      <c r="B98" s="189"/>
      <c r="C98" s="190"/>
      <c r="D98" s="191" t="s">
        <v>70</v>
      </c>
      <c r="E98" s="192" t="s">
        <v>616</v>
      </c>
      <c r="F98" s="192" t="s">
        <v>617</v>
      </c>
      <c r="G98" s="190"/>
      <c r="H98" s="190"/>
      <c r="I98" s="193"/>
      <c r="J98" s="194">
        <f>BK98</f>
        <v>0</v>
      </c>
      <c r="K98" s="190"/>
      <c r="L98" s="195"/>
      <c r="M98" s="196"/>
      <c r="N98" s="197"/>
      <c r="O98" s="197"/>
      <c r="P98" s="198">
        <f>SUM(P99:P109)</f>
        <v>0</v>
      </c>
      <c r="Q98" s="197"/>
      <c r="R98" s="198">
        <f>SUM(R99:R109)</f>
        <v>0</v>
      </c>
      <c r="S98" s="197"/>
      <c r="T98" s="199">
        <f>SUM(T99:T109)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79</v>
      </c>
      <c r="AT98" s="201" t="s">
        <v>70</v>
      </c>
      <c r="AU98" s="201" t="s">
        <v>71</v>
      </c>
      <c r="AY98" s="200" t="s">
        <v>128</v>
      </c>
      <c r="BK98" s="202">
        <f>SUM(BK99:BK109)</f>
        <v>0</v>
      </c>
    </row>
    <row r="99" s="2" customFormat="1" ht="16.5" customHeight="1">
      <c r="A99" s="39"/>
      <c r="B99" s="40"/>
      <c r="C99" s="205" t="s">
        <v>175</v>
      </c>
      <c r="D99" s="205" t="s">
        <v>130</v>
      </c>
      <c r="E99" s="206" t="s">
        <v>618</v>
      </c>
      <c r="F99" s="207" t="s">
        <v>619</v>
      </c>
      <c r="G99" s="208" t="s">
        <v>246</v>
      </c>
      <c r="H99" s="209">
        <v>0.80000000000000004</v>
      </c>
      <c r="I99" s="210"/>
      <c r="J99" s="211">
        <f>ROUND(I99*H99,2)</f>
        <v>0</v>
      </c>
      <c r="K99" s="207" t="s">
        <v>594</v>
      </c>
      <c r="L99" s="45"/>
      <c r="M99" s="212" t="s">
        <v>19</v>
      </c>
      <c r="N99" s="213" t="s">
        <v>42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135</v>
      </c>
      <c r="AT99" s="216" t="s">
        <v>130</v>
      </c>
      <c r="AU99" s="216" t="s">
        <v>79</v>
      </c>
      <c r="AY99" s="18" t="s">
        <v>128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79</v>
      </c>
      <c r="BK99" s="217">
        <f>ROUND(I99*H99,2)</f>
        <v>0</v>
      </c>
      <c r="BL99" s="18" t="s">
        <v>135</v>
      </c>
      <c r="BM99" s="216" t="s">
        <v>223</v>
      </c>
    </row>
    <row r="100" s="2" customFormat="1" ht="33" customHeight="1">
      <c r="A100" s="39"/>
      <c r="B100" s="40"/>
      <c r="C100" s="205" t="s">
        <v>181</v>
      </c>
      <c r="D100" s="205" t="s">
        <v>130</v>
      </c>
      <c r="E100" s="206" t="s">
        <v>620</v>
      </c>
      <c r="F100" s="207" t="s">
        <v>621</v>
      </c>
      <c r="G100" s="208" t="s">
        <v>246</v>
      </c>
      <c r="H100" s="209">
        <v>2</v>
      </c>
      <c r="I100" s="210"/>
      <c r="J100" s="211">
        <f>ROUND(I100*H100,2)</f>
        <v>0</v>
      </c>
      <c r="K100" s="207" t="s">
        <v>594</v>
      </c>
      <c r="L100" s="45"/>
      <c r="M100" s="212" t="s">
        <v>19</v>
      </c>
      <c r="N100" s="213" t="s">
        <v>42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135</v>
      </c>
      <c r="AT100" s="216" t="s">
        <v>130</v>
      </c>
      <c r="AU100" s="216" t="s">
        <v>79</v>
      </c>
      <c r="AY100" s="18" t="s">
        <v>128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79</v>
      </c>
      <c r="BK100" s="217">
        <f>ROUND(I100*H100,2)</f>
        <v>0</v>
      </c>
      <c r="BL100" s="18" t="s">
        <v>135</v>
      </c>
      <c r="BM100" s="216" t="s">
        <v>237</v>
      </c>
    </row>
    <row r="101" s="2" customFormat="1">
      <c r="A101" s="39"/>
      <c r="B101" s="40"/>
      <c r="C101" s="41"/>
      <c r="D101" s="223" t="s">
        <v>139</v>
      </c>
      <c r="E101" s="41"/>
      <c r="F101" s="224" t="s">
        <v>622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139</v>
      </c>
      <c r="AU101" s="18" t="s">
        <v>79</v>
      </c>
    </row>
    <row r="102" s="2" customFormat="1" ht="24.15" customHeight="1">
      <c r="A102" s="39"/>
      <c r="B102" s="40"/>
      <c r="C102" s="205" t="s">
        <v>186</v>
      </c>
      <c r="D102" s="205" t="s">
        <v>130</v>
      </c>
      <c r="E102" s="206" t="s">
        <v>623</v>
      </c>
      <c r="F102" s="207" t="s">
        <v>624</v>
      </c>
      <c r="G102" s="208" t="s">
        <v>625</v>
      </c>
      <c r="H102" s="209">
        <v>7.2999999999999998</v>
      </c>
      <c r="I102" s="210"/>
      <c r="J102" s="211">
        <f>ROUND(I102*H102,2)</f>
        <v>0</v>
      </c>
      <c r="K102" s="207" t="s">
        <v>626</v>
      </c>
      <c r="L102" s="45"/>
      <c r="M102" s="212" t="s">
        <v>19</v>
      </c>
      <c r="N102" s="213" t="s">
        <v>42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135</v>
      </c>
      <c r="AT102" s="216" t="s">
        <v>130</v>
      </c>
      <c r="AU102" s="216" t="s">
        <v>79</v>
      </c>
      <c r="AY102" s="18" t="s">
        <v>128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79</v>
      </c>
      <c r="BK102" s="217">
        <f>ROUND(I102*H102,2)</f>
        <v>0</v>
      </c>
      <c r="BL102" s="18" t="s">
        <v>135</v>
      </c>
      <c r="BM102" s="216" t="s">
        <v>252</v>
      </c>
    </row>
    <row r="103" s="2" customFormat="1">
      <c r="A103" s="39"/>
      <c r="B103" s="40"/>
      <c r="C103" s="41"/>
      <c r="D103" s="223" t="s">
        <v>139</v>
      </c>
      <c r="E103" s="41"/>
      <c r="F103" s="224" t="s">
        <v>627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139</v>
      </c>
      <c r="AU103" s="18" t="s">
        <v>79</v>
      </c>
    </row>
    <row r="104" s="2" customFormat="1" ht="24.15" customHeight="1">
      <c r="A104" s="39"/>
      <c r="B104" s="40"/>
      <c r="C104" s="205" t="s">
        <v>193</v>
      </c>
      <c r="D104" s="205" t="s">
        <v>130</v>
      </c>
      <c r="E104" s="206" t="s">
        <v>628</v>
      </c>
      <c r="F104" s="207" t="s">
        <v>629</v>
      </c>
      <c r="G104" s="208" t="s">
        <v>630</v>
      </c>
      <c r="H104" s="209">
        <v>2</v>
      </c>
      <c r="I104" s="210"/>
      <c r="J104" s="211">
        <f>ROUND(I104*H104,2)</f>
        <v>0</v>
      </c>
      <c r="K104" s="207" t="s">
        <v>626</v>
      </c>
      <c r="L104" s="45"/>
      <c r="M104" s="212" t="s">
        <v>19</v>
      </c>
      <c r="N104" s="213" t="s">
        <v>42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135</v>
      </c>
      <c r="AT104" s="216" t="s">
        <v>130</v>
      </c>
      <c r="AU104" s="216" t="s">
        <v>79</v>
      </c>
      <c r="AY104" s="18" t="s">
        <v>128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79</v>
      </c>
      <c r="BK104" s="217">
        <f>ROUND(I104*H104,2)</f>
        <v>0</v>
      </c>
      <c r="BL104" s="18" t="s">
        <v>135</v>
      </c>
      <c r="BM104" s="216" t="s">
        <v>261</v>
      </c>
    </row>
    <row r="105" s="2" customFormat="1">
      <c r="A105" s="39"/>
      <c r="B105" s="40"/>
      <c r="C105" s="41"/>
      <c r="D105" s="223" t="s">
        <v>139</v>
      </c>
      <c r="E105" s="41"/>
      <c r="F105" s="224" t="s">
        <v>631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139</v>
      </c>
      <c r="AU105" s="18" t="s">
        <v>79</v>
      </c>
    </row>
    <row r="106" s="2" customFormat="1" ht="24.15" customHeight="1">
      <c r="A106" s="39"/>
      <c r="B106" s="40"/>
      <c r="C106" s="205" t="s">
        <v>199</v>
      </c>
      <c r="D106" s="205" t="s">
        <v>130</v>
      </c>
      <c r="E106" s="206" t="s">
        <v>632</v>
      </c>
      <c r="F106" s="207" t="s">
        <v>633</v>
      </c>
      <c r="G106" s="208" t="s">
        <v>625</v>
      </c>
      <c r="H106" s="209">
        <v>0.80000000000000004</v>
      </c>
      <c r="I106" s="210"/>
      <c r="J106" s="211">
        <f>ROUND(I106*H106,2)</f>
        <v>0</v>
      </c>
      <c r="K106" s="207" t="s">
        <v>626</v>
      </c>
      <c r="L106" s="45"/>
      <c r="M106" s="212" t="s">
        <v>19</v>
      </c>
      <c r="N106" s="213" t="s">
        <v>42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135</v>
      </c>
      <c r="AT106" s="216" t="s">
        <v>130</v>
      </c>
      <c r="AU106" s="216" t="s">
        <v>79</v>
      </c>
      <c r="AY106" s="18" t="s">
        <v>128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79</v>
      </c>
      <c r="BK106" s="217">
        <f>ROUND(I106*H106,2)</f>
        <v>0</v>
      </c>
      <c r="BL106" s="18" t="s">
        <v>135</v>
      </c>
      <c r="BM106" s="216" t="s">
        <v>273</v>
      </c>
    </row>
    <row r="107" s="2" customFormat="1">
      <c r="A107" s="39"/>
      <c r="B107" s="40"/>
      <c r="C107" s="41"/>
      <c r="D107" s="223" t="s">
        <v>139</v>
      </c>
      <c r="E107" s="41"/>
      <c r="F107" s="224" t="s">
        <v>634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79</v>
      </c>
    </row>
    <row r="108" s="2" customFormat="1" ht="24.15" customHeight="1">
      <c r="A108" s="39"/>
      <c r="B108" s="40"/>
      <c r="C108" s="205" t="s">
        <v>205</v>
      </c>
      <c r="D108" s="205" t="s">
        <v>130</v>
      </c>
      <c r="E108" s="206" t="s">
        <v>635</v>
      </c>
      <c r="F108" s="207" t="s">
        <v>636</v>
      </c>
      <c r="G108" s="208" t="s">
        <v>630</v>
      </c>
      <c r="H108" s="209">
        <v>1</v>
      </c>
      <c r="I108" s="210"/>
      <c r="J108" s="211">
        <f>ROUND(I108*H108,2)</f>
        <v>0</v>
      </c>
      <c r="K108" s="207" t="s">
        <v>626</v>
      </c>
      <c r="L108" s="45"/>
      <c r="M108" s="212" t="s">
        <v>19</v>
      </c>
      <c r="N108" s="213" t="s">
        <v>42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135</v>
      </c>
      <c r="AT108" s="216" t="s">
        <v>130</v>
      </c>
      <c r="AU108" s="216" t="s">
        <v>79</v>
      </c>
      <c r="AY108" s="18" t="s">
        <v>128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79</v>
      </c>
      <c r="BK108" s="217">
        <f>ROUND(I108*H108,2)</f>
        <v>0</v>
      </c>
      <c r="BL108" s="18" t="s">
        <v>135</v>
      </c>
      <c r="BM108" s="216" t="s">
        <v>285</v>
      </c>
    </row>
    <row r="109" s="2" customFormat="1">
      <c r="A109" s="39"/>
      <c r="B109" s="40"/>
      <c r="C109" s="41"/>
      <c r="D109" s="223" t="s">
        <v>139</v>
      </c>
      <c r="E109" s="41"/>
      <c r="F109" s="224" t="s">
        <v>637</v>
      </c>
      <c r="G109" s="41"/>
      <c r="H109" s="41"/>
      <c r="I109" s="220"/>
      <c r="J109" s="41"/>
      <c r="K109" s="41"/>
      <c r="L109" s="45"/>
      <c r="M109" s="263"/>
      <c r="N109" s="264"/>
      <c r="O109" s="265"/>
      <c r="P109" s="265"/>
      <c r="Q109" s="265"/>
      <c r="R109" s="265"/>
      <c r="S109" s="265"/>
      <c r="T109" s="26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139</v>
      </c>
      <c r="AU109" s="18" t="s">
        <v>79</v>
      </c>
    </row>
    <row r="110" s="2" customFormat="1" ht="6.96" customHeight="1">
      <c r="A110" s="39"/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HRBhYK7TQ3Pc5gTomhaYWZj/sTixtpFMfuGomlVn+rWqZhdluooqHIxWE5T9qOX6pMuEdS1yGEj0YuM4Xh5eXQ==" hashValue="dp6GE+Rd1MXqRRpiVYO7jfqkTwWfhG04XoCqGVomXsnlyWoDdwcl0fO8lnjCyAC8B+KzONvlhhyqRIhQnYDlvA==" algorithmName="SHA-512" password="CC35"/>
  <autoFilter ref="C84:K10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81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ZŠ F-M, Lískovec 320 – hydroizolace spodní stavby - dodatek č. 02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638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15. 1. 2024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35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37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39</v>
      </c>
      <c r="G32" s="39"/>
      <c r="H32" s="39"/>
      <c r="I32" s="146" t="s">
        <v>38</v>
      </c>
      <c r="J32" s="146" t="s">
        <v>40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41</v>
      </c>
      <c r="E33" s="133" t="s">
        <v>42</v>
      </c>
      <c r="F33" s="148">
        <f>ROUND((SUM(BE82:BE98)),  2)</f>
        <v>0</v>
      </c>
      <c r="G33" s="39"/>
      <c r="H33" s="39"/>
      <c r="I33" s="149">
        <v>0.20999999999999999</v>
      </c>
      <c r="J33" s="148">
        <f>ROUND(((SUM(BE82:BE98))*I33),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43</v>
      </c>
      <c r="F34" s="148">
        <f>ROUND((SUM(BF82:BF98)),  2)</f>
        <v>0</v>
      </c>
      <c r="G34" s="39"/>
      <c r="H34" s="39"/>
      <c r="I34" s="149">
        <v>0.14999999999999999</v>
      </c>
      <c r="J34" s="148">
        <f>ROUND(((SUM(BF82:BF98))*I34),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44</v>
      </c>
      <c r="F35" s="148">
        <f>ROUND((SUM(BG82:BG98)),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45</v>
      </c>
      <c r="F36" s="148">
        <f>ROUND((SUM(BH82:BH98)),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46</v>
      </c>
      <c r="F37" s="148">
        <f>ROUND((SUM(BI82:BI98)),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47</v>
      </c>
      <c r="E39" s="152"/>
      <c r="F39" s="152"/>
      <c r="G39" s="153" t="s">
        <v>48</v>
      </c>
      <c r="H39" s="154" t="s">
        <v>49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ZŠ F-M, Lískovec 320 – hydroizolace spodní stavby - dodatek č. 02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 Sedlištím 320, Lískovec, 738 01</v>
      </c>
      <c r="G52" s="41"/>
      <c r="H52" s="41"/>
      <c r="I52" s="33" t="s">
        <v>23</v>
      </c>
      <c r="J52" s="73" t="str">
        <f>IF(J12="","",J12)</f>
        <v>15. 1. 2024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31</v>
      </c>
      <c r="J54" s="37" t="str">
        <f>E21</f>
        <v>BENEPRO, a.s.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BENEPRO, a.s.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69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638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639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640</v>
      </c>
      <c r="E62" s="175"/>
      <c r="F62" s="175"/>
      <c r="G62" s="175"/>
      <c r="H62" s="175"/>
      <c r="I62" s="175"/>
      <c r="J62" s="176">
        <f>J96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113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6.25" customHeight="1">
      <c r="A72" s="39"/>
      <c r="B72" s="40"/>
      <c r="C72" s="41"/>
      <c r="D72" s="41"/>
      <c r="E72" s="161" t="str">
        <f>E7</f>
        <v>ZŠ F-M, Lískovec 320 – hydroizolace spodní stavby - dodatek č. 02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92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VRN - Vedlejší rozpočtové náklady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K Sedlištím 320, Lískovec, 738 01</v>
      </c>
      <c r="G76" s="41"/>
      <c r="H76" s="41"/>
      <c r="I76" s="33" t="s">
        <v>23</v>
      </c>
      <c r="J76" s="73" t="str">
        <f>IF(J12="","",J12)</f>
        <v>15. 1. 2024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Statutární město Frýdek-Místek</v>
      </c>
      <c r="G78" s="41"/>
      <c r="H78" s="41"/>
      <c r="I78" s="33" t="s">
        <v>31</v>
      </c>
      <c r="J78" s="37" t="str">
        <f>E21</f>
        <v>BENEPRO, a.s.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BENEPRO, a.s.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114</v>
      </c>
      <c r="D81" s="181" t="s">
        <v>56</v>
      </c>
      <c r="E81" s="181" t="s">
        <v>52</v>
      </c>
      <c r="F81" s="181" t="s">
        <v>53</v>
      </c>
      <c r="G81" s="181" t="s">
        <v>115</v>
      </c>
      <c r="H81" s="181" t="s">
        <v>116</v>
      </c>
      <c r="I81" s="181" t="s">
        <v>117</v>
      </c>
      <c r="J81" s="181" t="s">
        <v>96</v>
      </c>
      <c r="K81" s="182" t="s">
        <v>118</v>
      </c>
      <c r="L81" s="183"/>
      <c r="M81" s="93" t="s">
        <v>19</v>
      </c>
      <c r="N81" s="94" t="s">
        <v>41</v>
      </c>
      <c r="O81" s="94" t="s">
        <v>119</v>
      </c>
      <c r="P81" s="94" t="s">
        <v>120</v>
      </c>
      <c r="Q81" s="94" t="s">
        <v>121</v>
      </c>
      <c r="R81" s="94" t="s">
        <v>122</v>
      </c>
      <c r="S81" s="94" t="s">
        <v>123</v>
      </c>
      <c r="T81" s="95" t="s">
        <v>124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125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70</v>
      </c>
      <c r="AU82" s="18" t="s">
        <v>97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70</v>
      </c>
      <c r="E83" s="192" t="s">
        <v>88</v>
      </c>
      <c r="F83" s="192" t="s">
        <v>89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P84+P96</f>
        <v>0</v>
      </c>
      <c r="Q83" s="197"/>
      <c r="R83" s="198">
        <f>R84+R96</f>
        <v>0</v>
      </c>
      <c r="S83" s="197"/>
      <c r="T83" s="199">
        <f>T84+T96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157</v>
      </c>
      <c r="AT83" s="201" t="s">
        <v>70</v>
      </c>
      <c r="AU83" s="201" t="s">
        <v>71</v>
      </c>
      <c r="AY83" s="200" t="s">
        <v>128</v>
      </c>
      <c r="BK83" s="202">
        <f>BK84+BK96</f>
        <v>0</v>
      </c>
    </row>
    <row r="84" s="12" customFormat="1" ht="22.8" customHeight="1">
      <c r="A84" s="12"/>
      <c r="B84" s="189"/>
      <c r="C84" s="190"/>
      <c r="D84" s="191" t="s">
        <v>70</v>
      </c>
      <c r="E84" s="203" t="s">
        <v>641</v>
      </c>
      <c r="F84" s="203" t="s">
        <v>642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SUM(P85:P95)</f>
        <v>0</v>
      </c>
      <c r="Q84" s="197"/>
      <c r="R84" s="198">
        <f>SUM(R85:R95)</f>
        <v>0</v>
      </c>
      <c r="S84" s="197"/>
      <c r="T84" s="199">
        <f>SUM(T85:T95)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157</v>
      </c>
      <c r="AT84" s="201" t="s">
        <v>70</v>
      </c>
      <c r="AU84" s="201" t="s">
        <v>79</v>
      </c>
      <c r="AY84" s="200" t="s">
        <v>128</v>
      </c>
      <c r="BK84" s="202">
        <f>SUM(BK85:BK95)</f>
        <v>0</v>
      </c>
    </row>
    <row r="85" s="2" customFormat="1" ht="24.15" customHeight="1">
      <c r="A85" s="39"/>
      <c r="B85" s="40"/>
      <c r="C85" s="205" t="s">
        <v>79</v>
      </c>
      <c r="D85" s="205" t="s">
        <v>130</v>
      </c>
      <c r="E85" s="206" t="s">
        <v>643</v>
      </c>
      <c r="F85" s="207" t="s">
        <v>644</v>
      </c>
      <c r="G85" s="208" t="s">
        <v>645</v>
      </c>
      <c r="H85" s="209">
        <v>1</v>
      </c>
      <c r="I85" s="210"/>
      <c r="J85" s="211">
        <f>ROUND(I85*H85,2)</f>
        <v>0</v>
      </c>
      <c r="K85" s="207" t="s">
        <v>330</v>
      </c>
      <c r="L85" s="45"/>
      <c r="M85" s="212" t="s">
        <v>19</v>
      </c>
      <c r="N85" s="213" t="s">
        <v>42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135</v>
      </c>
      <c r="AT85" s="216" t="s">
        <v>130</v>
      </c>
      <c r="AU85" s="216" t="s">
        <v>81</v>
      </c>
      <c r="AY85" s="18" t="s">
        <v>128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79</v>
      </c>
      <c r="BK85" s="217">
        <f>ROUND(I85*H85,2)</f>
        <v>0</v>
      </c>
      <c r="BL85" s="18" t="s">
        <v>135</v>
      </c>
      <c r="BM85" s="216" t="s">
        <v>646</v>
      </c>
    </row>
    <row r="86" s="2" customFormat="1">
      <c r="A86" s="39"/>
      <c r="B86" s="40"/>
      <c r="C86" s="41"/>
      <c r="D86" s="223" t="s">
        <v>139</v>
      </c>
      <c r="E86" s="41"/>
      <c r="F86" s="224" t="s">
        <v>647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139</v>
      </c>
      <c r="AU86" s="18" t="s">
        <v>81</v>
      </c>
    </row>
    <row r="87" s="2" customFormat="1" ht="24.15" customHeight="1">
      <c r="A87" s="39"/>
      <c r="B87" s="40"/>
      <c r="C87" s="205" t="s">
        <v>81</v>
      </c>
      <c r="D87" s="205" t="s">
        <v>130</v>
      </c>
      <c r="E87" s="206" t="s">
        <v>648</v>
      </c>
      <c r="F87" s="207" t="s">
        <v>649</v>
      </c>
      <c r="G87" s="208" t="s">
        <v>645</v>
      </c>
      <c r="H87" s="209">
        <v>1</v>
      </c>
      <c r="I87" s="210"/>
      <c r="J87" s="211">
        <f>ROUND(I87*H87,2)</f>
        <v>0</v>
      </c>
      <c r="K87" s="207" t="s">
        <v>330</v>
      </c>
      <c r="L87" s="45"/>
      <c r="M87" s="212" t="s">
        <v>19</v>
      </c>
      <c r="N87" s="213" t="s">
        <v>42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135</v>
      </c>
      <c r="AT87" s="216" t="s">
        <v>130</v>
      </c>
      <c r="AU87" s="216" t="s">
        <v>81</v>
      </c>
      <c r="AY87" s="18" t="s">
        <v>128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79</v>
      </c>
      <c r="BK87" s="217">
        <f>ROUND(I87*H87,2)</f>
        <v>0</v>
      </c>
      <c r="BL87" s="18" t="s">
        <v>135</v>
      </c>
      <c r="BM87" s="216" t="s">
        <v>650</v>
      </c>
    </row>
    <row r="88" s="2" customFormat="1" ht="24.15" customHeight="1">
      <c r="A88" s="39"/>
      <c r="B88" s="40"/>
      <c r="C88" s="205" t="s">
        <v>147</v>
      </c>
      <c r="D88" s="205" t="s">
        <v>130</v>
      </c>
      <c r="E88" s="206" t="s">
        <v>651</v>
      </c>
      <c r="F88" s="207" t="s">
        <v>652</v>
      </c>
      <c r="G88" s="208" t="s">
        <v>645</v>
      </c>
      <c r="H88" s="209">
        <v>1</v>
      </c>
      <c r="I88" s="210"/>
      <c r="J88" s="211">
        <f>ROUND(I88*H88,2)</f>
        <v>0</v>
      </c>
      <c r="K88" s="207" t="s">
        <v>330</v>
      </c>
      <c r="L88" s="45"/>
      <c r="M88" s="212" t="s">
        <v>19</v>
      </c>
      <c r="N88" s="213" t="s">
        <v>42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135</v>
      </c>
      <c r="AT88" s="216" t="s">
        <v>130</v>
      </c>
      <c r="AU88" s="216" t="s">
        <v>81</v>
      </c>
      <c r="AY88" s="18" t="s">
        <v>128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79</v>
      </c>
      <c r="BK88" s="217">
        <f>ROUND(I88*H88,2)</f>
        <v>0</v>
      </c>
      <c r="BL88" s="18" t="s">
        <v>135</v>
      </c>
      <c r="BM88" s="216" t="s">
        <v>653</v>
      </c>
    </row>
    <row r="89" s="2" customFormat="1" ht="24.15" customHeight="1">
      <c r="A89" s="39"/>
      <c r="B89" s="40"/>
      <c r="C89" s="205" t="s">
        <v>135</v>
      </c>
      <c r="D89" s="205" t="s">
        <v>130</v>
      </c>
      <c r="E89" s="206" t="s">
        <v>654</v>
      </c>
      <c r="F89" s="207" t="s">
        <v>655</v>
      </c>
      <c r="G89" s="208" t="s">
        <v>645</v>
      </c>
      <c r="H89" s="209">
        <v>1</v>
      </c>
      <c r="I89" s="210"/>
      <c r="J89" s="211">
        <f>ROUND(I89*H89,2)</f>
        <v>0</v>
      </c>
      <c r="K89" s="207" t="s">
        <v>330</v>
      </c>
      <c r="L89" s="45"/>
      <c r="M89" s="212" t="s">
        <v>19</v>
      </c>
      <c r="N89" s="213" t="s">
        <v>42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135</v>
      </c>
      <c r="AT89" s="216" t="s">
        <v>130</v>
      </c>
      <c r="AU89" s="216" t="s">
        <v>81</v>
      </c>
      <c r="AY89" s="18" t="s">
        <v>128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79</v>
      </c>
      <c r="BK89" s="217">
        <f>ROUND(I89*H89,2)</f>
        <v>0</v>
      </c>
      <c r="BL89" s="18" t="s">
        <v>135</v>
      </c>
      <c r="BM89" s="216" t="s">
        <v>656</v>
      </c>
    </row>
    <row r="90" s="2" customFormat="1">
      <c r="A90" s="39"/>
      <c r="B90" s="40"/>
      <c r="C90" s="41"/>
      <c r="D90" s="223" t="s">
        <v>139</v>
      </c>
      <c r="E90" s="41"/>
      <c r="F90" s="224" t="s">
        <v>657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139</v>
      </c>
      <c r="AU90" s="18" t="s">
        <v>81</v>
      </c>
    </row>
    <row r="91" s="2" customFormat="1" ht="24.15" customHeight="1">
      <c r="A91" s="39"/>
      <c r="B91" s="40"/>
      <c r="C91" s="205" t="s">
        <v>157</v>
      </c>
      <c r="D91" s="205" t="s">
        <v>130</v>
      </c>
      <c r="E91" s="206" t="s">
        <v>658</v>
      </c>
      <c r="F91" s="207" t="s">
        <v>659</v>
      </c>
      <c r="G91" s="208" t="s">
        <v>645</v>
      </c>
      <c r="H91" s="209">
        <v>1</v>
      </c>
      <c r="I91" s="210"/>
      <c r="J91" s="211">
        <f>ROUND(I91*H91,2)</f>
        <v>0</v>
      </c>
      <c r="K91" s="207" t="s">
        <v>330</v>
      </c>
      <c r="L91" s="45"/>
      <c r="M91" s="212" t="s">
        <v>19</v>
      </c>
      <c r="N91" s="213" t="s">
        <v>42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135</v>
      </c>
      <c r="AT91" s="216" t="s">
        <v>130</v>
      </c>
      <c r="AU91" s="216" t="s">
        <v>81</v>
      </c>
      <c r="AY91" s="18" t="s">
        <v>128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79</v>
      </c>
      <c r="BK91" s="217">
        <f>ROUND(I91*H91,2)</f>
        <v>0</v>
      </c>
      <c r="BL91" s="18" t="s">
        <v>135</v>
      </c>
      <c r="BM91" s="216" t="s">
        <v>660</v>
      </c>
    </row>
    <row r="92" s="2" customFormat="1">
      <c r="A92" s="39"/>
      <c r="B92" s="40"/>
      <c r="C92" s="41"/>
      <c r="D92" s="223" t="s">
        <v>139</v>
      </c>
      <c r="E92" s="41"/>
      <c r="F92" s="224" t="s">
        <v>661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81</v>
      </c>
    </row>
    <row r="93" s="2" customFormat="1" ht="24.15" customHeight="1">
      <c r="A93" s="39"/>
      <c r="B93" s="40"/>
      <c r="C93" s="205" t="s">
        <v>165</v>
      </c>
      <c r="D93" s="205" t="s">
        <v>130</v>
      </c>
      <c r="E93" s="206" t="s">
        <v>662</v>
      </c>
      <c r="F93" s="207" t="s">
        <v>663</v>
      </c>
      <c r="G93" s="208" t="s">
        <v>645</v>
      </c>
      <c r="H93" s="209">
        <v>1</v>
      </c>
      <c r="I93" s="210"/>
      <c r="J93" s="211">
        <f>ROUND(I93*H93,2)</f>
        <v>0</v>
      </c>
      <c r="K93" s="207" t="s">
        <v>330</v>
      </c>
      <c r="L93" s="45"/>
      <c r="M93" s="212" t="s">
        <v>19</v>
      </c>
      <c r="N93" s="213" t="s">
        <v>42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135</v>
      </c>
      <c r="AT93" s="216" t="s">
        <v>130</v>
      </c>
      <c r="AU93" s="216" t="s">
        <v>81</v>
      </c>
      <c r="AY93" s="18" t="s">
        <v>128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79</v>
      </c>
      <c r="BK93" s="217">
        <f>ROUND(I93*H93,2)</f>
        <v>0</v>
      </c>
      <c r="BL93" s="18" t="s">
        <v>135</v>
      </c>
      <c r="BM93" s="216" t="s">
        <v>664</v>
      </c>
    </row>
    <row r="94" s="2" customFormat="1">
      <c r="A94" s="39"/>
      <c r="B94" s="40"/>
      <c r="C94" s="41"/>
      <c r="D94" s="223" t="s">
        <v>139</v>
      </c>
      <c r="E94" s="41"/>
      <c r="F94" s="224" t="s">
        <v>665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81</v>
      </c>
    </row>
    <row r="95" s="2" customFormat="1" ht="24.15" customHeight="1">
      <c r="A95" s="39"/>
      <c r="B95" s="40"/>
      <c r="C95" s="205" t="s">
        <v>170</v>
      </c>
      <c r="D95" s="205" t="s">
        <v>130</v>
      </c>
      <c r="E95" s="206" t="s">
        <v>666</v>
      </c>
      <c r="F95" s="207" t="s">
        <v>667</v>
      </c>
      <c r="G95" s="208" t="s">
        <v>645</v>
      </c>
      <c r="H95" s="209">
        <v>1</v>
      </c>
      <c r="I95" s="210"/>
      <c r="J95" s="211">
        <f>ROUND(I95*H95,2)</f>
        <v>0</v>
      </c>
      <c r="K95" s="207" t="s">
        <v>330</v>
      </c>
      <c r="L95" s="45"/>
      <c r="M95" s="212" t="s">
        <v>19</v>
      </c>
      <c r="N95" s="213" t="s">
        <v>42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135</v>
      </c>
      <c r="AT95" s="216" t="s">
        <v>130</v>
      </c>
      <c r="AU95" s="216" t="s">
        <v>81</v>
      </c>
      <c r="AY95" s="18" t="s">
        <v>128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79</v>
      </c>
      <c r="BK95" s="217">
        <f>ROUND(I95*H95,2)</f>
        <v>0</v>
      </c>
      <c r="BL95" s="18" t="s">
        <v>135</v>
      </c>
      <c r="BM95" s="216" t="s">
        <v>668</v>
      </c>
    </row>
    <row r="96" s="12" customFormat="1" ht="22.8" customHeight="1">
      <c r="A96" s="12"/>
      <c r="B96" s="189"/>
      <c r="C96" s="190"/>
      <c r="D96" s="191" t="s">
        <v>70</v>
      </c>
      <c r="E96" s="203" t="s">
        <v>669</v>
      </c>
      <c r="F96" s="203" t="s">
        <v>670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SUM(P97:P98)</f>
        <v>0</v>
      </c>
      <c r="Q96" s="197"/>
      <c r="R96" s="198">
        <f>SUM(R97:R98)</f>
        <v>0</v>
      </c>
      <c r="S96" s="197"/>
      <c r="T96" s="199">
        <f>SUM(T97:T98)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157</v>
      </c>
      <c r="AT96" s="201" t="s">
        <v>70</v>
      </c>
      <c r="AU96" s="201" t="s">
        <v>79</v>
      </c>
      <c r="AY96" s="200" t="s">
        <v>128</v>
      </c>
      <c r="BK96" s="202">
        <f>SUM(BK97:BK98)</f>
        <v>0</v>
      </c>
    </row>
    <row r="97" s="2" customFormat="1" ht="16.5" customHeight="1">
      <c r="A97" s="39"/>
      <c r="B97" s="40"/>
      <c r="C97" s="205" t="s">
        <v>175</v>
      </c>
      <c r="D97" s="205" t="s">
        <v>130</v>
      </c>
      <c r="E97" s="206" t="s">
        <v>671</v>
      </c>
      <c r="F97" s="207" t="s">
        <v>672</v>
      </c>
      <c r="G97" s="208" t="s">
        <v>603</v>
      </c>
      <c r="H97" s="209">
        <v>20</v>
      </c>
      <c r="I97" s="210"/>
      <c r="J97" s="211">
        <f>ROUND(I97*H97,2)</f>
        <v>0</v>
      </c>
      <c r="K97" s="207" t="s">
        <v>134</v>
      </c>
      <c r="L97" s="45"/>
      <c r="M97" s="212" t="s">
        <v>19</v>
      </c>
      <c r="N97" s="213" t="s">
        <v>42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673</v>
      </c>
      <c r="AT97" s="216" t="s">
        <v>130</v>
      </c>
      <c r="AU97" s="216" t="s">
        <v>81</v>
      </c>
      <c r="AY97" s="18" t="s">
        <v>128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79</v>
      </c>
      <c r="BK97" s="217">
        <f>ROUND(I97*H97,2)</f>
        <v>0</v>
      </c>
      <c r="BL97" s="18" t="s">
        <v>673</v>
      </c>
      <c r="BM97" s="216" t="s">
        <v>674</v>
      </c>
    </row>
    <row r="98" s="2" customFormat="1">
      <c r="A98" s="39"/>
      <c r="B98" s="40"/>
      <c r="C98" s="41"/>
      <c r="D98" s="218" t="s">
        <v>137</v>
      </c>
      <c r="E98" s="41"/>
      <c r="F98" s="219" t="s">
        <v>675</v>
      </c>
      <c r="G98" s="41"/>
      <c r="H98" s="41"/>
      <c r="I98" s="220"/>
      <c r="J98" s="41"/>
      <c r="K98" s="41"/>
      <c r="L98" s="45"/>
      <c r="M98" s="263"/>
      <c r="N98" s="264"/>
      <c r="O98" s="265"/>
      <c r="P98" s="265"/>
      <c r="Q98" s="265"/>
      <c r="R98" s="265"/>
      <c r="S98" s="265"/>
      <c r="T98" s="26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137</v>
      </c>
      <c r="AU98" s="18" t="s">
        <v>81</v>
      </c>
    </row>
    <row r="99" s="2" customFormat="1" ht="6.96" customHeight="1">
      <c r="A99" s="39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45"/>
      <c r="M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</sheetData>
  <sheetProtection sheet="1" autoFilter="0" formatColumns="0" formatRows="0" objects="1" scenarios="1" spinCount="100000" saltValue="F3mRH55jZF3pZ9DTC3AJ1F5CFaJ198joI1L9X2rz2s5YCgv3hJwEFTBn2U4jXXLOT8XFQityy9zc0P0LF9IaIQ==" hashValue="byenB27o33A4WrjPj5epvBdp7RKCCIc/R16sZHVcQl/dKa4eNXAd7yvE2590u9AiHcXtTyJRfKmM8Y4jTKSfPg==" algorithmName="SHA-512" password="CC35"/>
  <autoFilter ref="C81:K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8" r:id="rId1" display="https://podminky.urs.cz/item/CS_URS_2024_01/0231030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676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677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678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679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680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681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682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683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684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685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686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78</v>
      </c>
      <c r="F18" s="278" t="s">
        <v>687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688</v>
      </c>
      <c r="F19" s="278" t="s">
        <v>689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690</v>
      </c>
      <c r="F20" s="278" t="s">
        <v>691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692</v>
      </c>
      <c r="F21" s="278" t="s">
        <v>693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694</v>
      </c>
      <c r="F22" s="278" t="s">
        <v>695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696</v>
      </c>
      <c r="F23" s="278" t="s">
        <v>697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698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699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700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701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702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703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704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705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706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114</v>
      </c>
      <c r="F36" s="278"/>
      <c r="G36" s="278" t="s">
        <v>707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708</v>
      </c>
      <c r="F37" s="278"/>
      <c r="G37" s="278" t="s">
        <v>709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52</v>
      </c>
      <c r="F38" s="278"/>
      <c r="G38" s="278" t="s">
        <v>710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53</v>
      </c>
      <c r="F39" s="278"/>
      <c r="G39" s="278" t="s">
        <v>711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115</v>
      </c>
      <c r="F40" s="278"/>
      <c r="G40" s="278" t="s">
        <v>712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116</v>
      </c>
      <c r="F41" s="278"/>
      <c r="G41" s="278" t="s">
        <v>713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714</v>
      </c>
      <c r="F42" s="278"/>
      <c r="G42" s="278" t="s">
        <v>715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716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717</v>
      </c>
      <c r="F44" s="278"/>
      <c r="G44" s="278" t="s">
        <v>718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118</v>
      </c>
      <c r="F45" s="278"/>
      <c r="G45" s="278" t="s">
        <v>719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720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721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722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723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724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725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726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727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728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729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730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731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732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733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734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735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736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737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738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739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740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741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742</v>
      </c>
      <c r="D76" s="296"/>
      <c r="E76" s="296"/>
      <c r="F76" s="296" t="s">
        <v>743</v>
      </c>
      <c r="G76" s="297"/>
      <c r="H76" s="296" t="s">
        <v>53</v>
      </c>
      <c r="I76" s="296" t="s">
        <v>56</v>
      </c>
      <c r="J76" s="296" t="s">
        <v>744</v>
      </c>
      <c r="K76" s="295"/>
    </row>
    <row r="77" s="1" customFormat="1" ht="17.25" customHeight="1">
      <c r="B77" s="293"/>
      <c r="C77" s="298" t="s">
        <v>745</v>
      </c>
      <c r="D77" s="298"/>
      <c r="E77" s="298"/>
      <c r="F77" s="299" t="s">
        <v>746</v>
      </c>
      <c r="G77" s="300"/>
      <c r="H77" s="298"/>
      <c r="I77" s="298"/>
      <c r="J77" s="298" t="s">
        <v>747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52</v>
      </c>
      <c r="D79" s="303"/>
      <c r="E79" s="303"/>
      <c r="F79" s="304" t="s">
        <v>748</v>
      </c>
      <c r="G79" s="305"/>
      <c r="H79" s="281" t="s">
        <v>749</v>
      </c>
      <c r="I79" s="281" t="s">
        <v>750</v>
      </c>
      <c r="J79" s="281">
        <v>20</v>
      </c>
      <c r="K79" s="295"/>
    </row>
    <row r="80" s="1" customFormat="1" ht="15" customHeight="1">
      <c r="B80" s="293"/>
      <c r="C80" s="281" t="s">
        <v>751</v>
      </c>
      <c r="D80" s="281"/>
      <c r="E80" s="281"/>
      <c r="F80" s="304" t="s">
        <v>748</v>
      </c>
      <c r="G80" s="305"/>
      <c r="H80" s="281" t="s">
        <v>752</v>
      </c>
      <c r="I80" s="281" t="s">
        <v>750</v>
      </c>
      <c r="J80" s="281">
        <v>120</v>
      </c>
      <c r="K80" s="295"/>
    </row>
    <row r="81" s="1" customFormat="1" ht="15" customHeight="1">
      <c r="B81" s="306"/>
      <c r="C81" s="281" t="s">
        <v>753</v>
      </c>
      <c r="D81" s="281"/>
      <c r="E81" s="281"/>
      <c r="F81" s="304" t="s">
        <v>754</v>
      </c>
      <c r="G81" s="305"/>
      <c r="H81" s="281" t="s">
        <v>755</v>
      </c>
      <c r="I81" s="281" t="s">
        <v>750</v>
      </c>
      <c r="J81" s="281">
        <v>50</v>
      </c>
      <c r="K81" s="295"/>
    </row>
    <row r="82" s="1" customFormat="1" ht="15" customHeight="1">
      <c r="B82" s="306"/>
      <c r="C82" s="281" t="s">
        <v>756</v>
      </c>
      <c r="D82" s="281"/>
      <c r="E82" s="281"/>
      <c r="F82" s="304" t="s">
        <v>748</v>
      </c>
      <c r="G82" s="305"/>
      <c r="H82" s="281" t="s">
        <v>757</v>
      </c>
      <c r="I82" s="281" t="s">
        <v>758</v>
      </c>
      <c r="J82" s="281"/>
      <c r="K82" s="295"/>
    </row>
    <row r="83" s="1" customFormat="1" ht="15" customHeight="1">
      <c r="B83" s="306"/>
      <c r="C83" s="307" t="s">
        <v>759</v>
      </c>
      <c r="D83" s="307"/>
      <c r="E83" s="307"/>
      <c r="F83" s="308" t="s">
        <v>754</v>
      </c>
      <c r="G83" s="307"/>
      <c r="H83" s="307" t="s">
        <v>760</v>
      </c>
      <c r="I83" s="307" t="s">
        <v>750</v>
      </c>
      <c r="J83" s="307">
        <v>15</v>
      </c>
      <c r="K83" s="295"/>
    </row>
    <row r="84" s="1" customFormat="1" ht="15" customHeight="1">
      <c r="B84" s="306"/>
      <c r="C84" s="307" t="s">
        <v>761</v>
      </c>
      <c r="D84" s="307"/>
      <c r="E84" s="307"/>
      <c r="F84" s="308" t="s">
        <v>754</v>
      </c>
      <c r="G84" s="307"/>
      <c r="H84" s="307" t="s">
        <v>762</v>
      </c>
      <c r="I84" s="307" t="s">
        <v>750</v>
      </c>
      <c r="J84" s="307">
        <v>15</v>
      </c>
      <c r="K84" s="295"/>
    </row>
    <row r="85" s="1" customFormat="1" ht="15" customHeight="1">
      <c r="B85" s="306"/>
      <c r="C85" s="307" t="s">
        <v>763</v>
      </c>
      <c r="D85" s="307"/>
      <c r="E85" s="307"/>
      <c r="F85" s="308" t="s">
        <v>754</v>
      </c>
      <c r="G85" s="307"/>
      <c r="H85" s="307" t="s">
        <v>764</v>
      </c>
      <c r="I85" s="307" t="s">
        <v>750</v>
      </c>
      <c r="J85" s="307">
        <v>20</v>
      </c>
      <c r="K85" s="295"/>
    </row>
    <row r="86" s="1" customFormat="1" ht="15" customHeight="1">
      <c r="B86" s="306"/>
      <c r="C86" s="307" t="s">
        <v>765</v>
      </c>
      <c r="D86" s="307"/>
      <c r="E86" s="307"/>
      <c r="F86" s="308" t="s">
        <v>754</v>
      </c>
      <c r="G86" s="307"/>
      <c r="H86" s="307" t="s">
        <v>766</v>
      </c>
      <c r="I86" s="307" t="s">
        <v>750</v>
      </c>
      <c r="J86" s="307">
        <v>20</v>
      </c>
      <c r="K86" s="295"/>
    </row>
    <row r="87" s="1" customFormat="1" ht="15" customHeight="1">
      <c r="B87" s="306"/>
      <c r="C87" s="281" t="s">
        <v>767</v>
      </c>
      <c r="D87" s="281"/>
      <c r="E87" s="281"/>
      <c r="F87" s="304" t="s">
        <v>754</v>
      </c>
      <c r="G87" s="305"/>
      <c r="H87" s="281" t="s">
        <v>768</v>
      </c>
      <c r="I87" s="281" t="s">
        <v>750</v>
      </c>
      <c r="J87" s="281">
        <v>50</v>
      </c>
      <c r="K87" s="295"/>
    </row>
    <row r="88" s="1" customFormat="1" ht="15" customHeight="1">
      <c r="B88" s="306"/>
      <c r="C88" s="281" t="s">
        <v>769</v>
      </c>
      <c r="D88" s="281"/>
      <c r="E88" s="281"/>
      <c r="F88" s="304" t="s">
        <v>754</v>
      </c>
      <c r="G88" s="305"/>
      <c r="H88" s="281" t="s">
        <v>770</v>
      </c>
      <c r="I88" s="281" t="s">
        <v>750</v>
      </c>
      <c r="J88" s="281">
        <v>20</v>
      </c>
      <c r="K88" s="295"/>
    </row>
    <row r="89" s="1" customFormat="1" ht="15" customHeight="1">
      <c r="B89" s="306"/>
      <c r="C89" s="281" t="s">
        <v>771</v>
      </c>
      <c r="D89" s="281"/>
      <c r="E89" s="281"/>
      <c r="F89" s="304" t="s">
        <v>754</v>
      </c>
      <c r="G89" s="305"/>
      <c r="H89" s="281" t="s">
        <v>772</v>
      </c>
      <c r="I89" s="281" t="s">
        <v>750</v>
      </c>
      <c r="J89" s="281">
        <v>20</v>
      </c>
      <c r="K89" s="295"/>
    </row>
    <row r="90" s="1" customFormat="1" ht="15" customHeight="1">
      <c r="B90" s="306"/>
      <c r="C90" s="281" t="s">
        <v>773</v>
      </c>
      <c r="D90" s="281"/>
      <c r="E90" s="281"/>
      <c r="F90" s="304" t="s">
        <v>754</v>
      </c>
      <c r="G90" s="305"/>
      <c r="H90" s="281" t="s">
        <v>774</v>
      </c>
      <c r="I90" s="281" t="s">
        <v>750</v>
      </c>
      <c r="J90" s="281">
        <v>50</v>
      </c>
      <c r="K90" s="295"/>
    </row>
    <row r="91" s="1" customFormat="1" ht="15" customHeight="1">
      <c r="B91" s="306"/>
      <c r="C91" s="281" t="s">
        <v>775</v>
      </c>
      <c r="D91" s="281"/>
      <c r="E91" s="281"/>
      <c r="F91" s="304" t="s">
        <v>754</v>
      </c>
      <c r="G91" s="305"/>
      <c r="H91" s="281" t="s">
        <v>775</v>
      </c>
      <c r="I91" s="281" t="s">
        <v>750</v>
      </c>
      <c r="J91" s="281">
        <v>50</v>
      </c>
      <c r="K91" s="295"/>
    </row>
    <row r="92" s="1" customFormat="1" ht="15" customHeight="1">
      <c r="B92" s="306"/>
      <c r="C92" s="281" t="s">
        <v>776</v>
      </c>
      <c r="D92" s="281"/>
      <c r="E92" s="281"/>
      <c r="F92" s="304" t="s">
        <v>754</v>
      </c>
      <c r="G92" s="305"/>
      <c r="H92" s="281" t="s">
        <v>777</v>
      </c>
      <c r="I92" s="281" t="s">
        <v>750</v>
      </c>
      <c r="J92" s="281">
        <v>255</v>
      </c>
      <c r="K92" s="295"/>
    </row>
    <row r="93" s="1" customFormat="1" ht="15" customHeight="1">
      <c r="B93" s="306"/>
      <c r="C93" s="281" t="s">
        <v>778</v>
      </c>
      <c r="D93" s="281"/>
      <c r="E93" s="281"/>
      <c r="F93" s="304" t="s">
        <v>748</v>
      </c>
      <c r="G93" s="305"/>
      <c r="H93" s="281" t="s">
        <v>779</v>
      </c>
      <c r="I93" s="281" t="s">
        <v>780</v>
      </c>
      <c r="J93" s="281"/>
      <c r="K93" s="295"/>
    </row>
    <row r="94" s="1" customFormat="1" ht="15" customHeight="1">
      <c r="B94" s="306"/>
      <c r="C94" s="281" t="s">
        <v>781</v>
      </c>
      <c r="D94" s="281"/>
      <c r="E94" s="281"/>
      <c r="F94" s="304" t="s">
        <v>748</v>
      </c>
      <c r="G94" s="305"/>
      <c r="H94" s="281" t="s">
        <v>782</v>
      </c>
      <c r="I94" s="281" t="s">
        <v>783</v>
      </c>
      <c r="J94" s="281"/>
      <c r="K94" s="295"/>
    </row>
    <row r="95" s="1" customFormat="1" ht="15" customHeight="1">
      <c r="B95" s="306"/>
      <c r="C95" s="281" t="s">
        <v>784</v>
      </c>
      <c r="D95" s="281"/>
      <c r="E95" s="281"/>
      <c r="F95" s="304" t="s">
        <v>748</v>
      </c>
      <c r="G95" s="305"/>
      <c r="H95" s="281" t="s">
        <v>784</v>
      </c>
      <c r="I95" s="281" t="s">
        <v>783</v>
      </c>
      <c r="J95" s="281"/>
      <c r="K95" s="295"/>
    </row>
    <row r="96" s="1" customFormat="1" ht="15" customHeight="1">
      <c r="B96" s="306"/>
      <c r="C96" s="281" t="s">
        <v>37</v>
      </c>
      <c r="D96" s="281"/>
      <c r="E96" s="281"/>
      <c r="F96" s="304" t="s">
        <v>748</v>
      </c>
      <c r="G96" s="305"/>
      <c r="H96" s="281" t="s">
        <v>785</v>
      </c>
      <c r="I96" s="281" t="s">
        <v>783</v>
      </c>
      <c r="J96" s="281"/>
      <c r="K96" s="295"/>
    </row>
    <row r="97" s="1" customFormat="1" ht="15" customHeight="1">
      <c r="B97" s="306"/>
      <c r="C97" s="281" t="s">
        <v>47</v>
      </c>
      <c r="D97" s="281"/>
      <c r="E97" s="281"/>
      <c r="F97" s="304" t="s">
        <v>748</v>
      </c>
      <c r="G97" s="305"/>
      <c r="H97" s="281" t="s">
        <v>786</v>
      </c>
      <c r="I97" s="281" t="s">
        <v>783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787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742</v>
      </c>
      <c r="D103" s="296"/>
      <c r="E103" s="296"/>
      <c r="F103" s="296" t="s">
        <v>743</v>
      </c>
      <c r="G103" s="297"/>
      <c r="H103" s="296" t="s">
        <v>53</v>
      </c>
      <c r="I103" s="296" t="s">
        <v>56</v>
      </c>
      <c r="J103" s="296" t="s">
        <v>744</v>
      </c>
      <c r="K103" s="295"/>
    </row>
    <row r="104" s="1" customFormat="1" ht="17.25" customHeight="1">
      <c r="B104" s="293"/>
      <c r="C104" s="298" t="s">
        <v>745</v>
      </c>
      <c r="D104" s="298"/>
      <c r="E104" s="298"/>
      <c r="F104" s="299" t="s">
        <v>746</v>
      </c>
      <c r="G104" s="300"/>
      <c r="H104" s="298"/>
      <c r="I104" s="298"/>
      <c r="J104" s="298" t="s">
        <v>747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52</v>
      </c>
      <c r="D106" s="303"/>
      <c r="E106" s="303"/>
      <c r="F106" s="304" t="s">
        <v>748</v>
      </c>
      <c r="G106" s="281"/>
      <c r="H106" s="281" t="s">
        <v>788</v>
      </c>
      <c r="I106" s="281" t="s">
        <v>750</v>
      </c>
      <c r="J106" s="281">
        <v>20</v>
      </c>
      <c r="K106" s="295"/>
    </row>
    <row r="107" s="1" customFormat="1" ht="15" customHeight="1">
      <c r="B107" s="293"/>
      <c r="C107" s="281" t="s">
        <v>751</v>
      </c>
      <c r="D107" s="281"/>
      <c r="E107" s="281"/>
      <c r="F107" s="304" t="s">
        <v>748</v>
      </c>
      <c r="G107" s="281"/>
      <c r="H107" s="281" t="s">
        <v>788</v>
      </c>
      <c r="I107" s="281" t="s">
        <v>750</v>
      </c>
      <c r="J107" s="281">
        <v>120</v>
      </c>
      <c r="K107" s="295"/>
    </row>
    <row r="108" s="1" customFormat="1" ht="15" customHeight="1">
      <c r="B108" s="306"/>
      <c r="C108" s="281" t="s">
        <v>753</v>
      </c>
      <c r="D108" s="281"/>
      <c r="E108" s="281"/>
      <c r="F108" s="304" t="s">
        <v>754</v>
      </c>
      <c r="G108" s="281"/>
      <c r="H108" s="281" t="s">
        <v>788</v>
      </c>
      <c r="I108" s="281" t="s">
        <v>750</v>
      </c>
      <c r="J108" s="281">
        <v>50</v>
      </c>
      <c r="K108" s="295"/>
    </row>
    <row r="109" s="1" customFormat="1" ht="15" customHeight="1">
      <c r="B109" s="306"/>
      <c r="C109" s="281" t="s">
        <v>756</v>
      </c>
      <c r="D109" s="281"/>
      <c r="E109" s="281"/>
      <c r="F109" s="304" t="s">
        <v>748</v>
      </c>
      <c r="G109" s="281"/>
      <c r="H109" s="281" t="s">
        <v>788</v>
      </c>
      <c r="I109" s="281" t="s">
        <v>758</v>
      </c>
      <c r="J109" s="281"/>
      <c r="K109" s="295"/>
    </row>
    <row r="110" s="1" customFormat="1" ht="15" customHeight="1">
      <c r="B110" s="306"/>
      <c r="C110" s="281" t="s">
        <v>767</v>
      </c>
      <c r="D110" s="281"/>
      <c r="E110" s="281"/>
      <c r="F110" s="304" t="s">
        <v>754</v>
      </c>
      <c r="G110" s="281"/>
      <c r="H110" s="281" t="s">
        <v>788</v>
      </c>
      <c r="I110" s="281" t="s">
        <v>750</v>
      </c>
      <c r="J110" s="281">
        <v>50</v>
      </c>
      <c r="K110" s="295"/>
    </row>
    <row r="111" s="1" customFormat="1" ht="15" customHeight="1">
      <c r="B111" s="306"/>
      <c r="C111" s="281" t="s">
        <v>775</v>
      </c>
      <c r="D111" s="281"/>
      <c r="E111" s="281"/>
      <c r="F111" s="304" t="s">
        <v>754</v>
      </c>
      <c r="G111" s="281"/>
      <c r="H111" s="281" t="s">
        <v>788</v>
      </c>
      <c r="I111" s="281" t="s">
        <v>750</v>
      </c>
      <c r="J111" s="281">
        <v>50</v>
      </c>
      <c r="K111" s="295"/>
    </row>
    <row r="112" s="1" customFormat="1" ht="15" customHeight="1">
      <c r="B112" s="306"/>
      <c r="C112" s="281" t="s">
        <v>773</v>
      </c>
      <c r="D112" s="281"/>
      <c r="E112" s="281"/>
      <c r="F112" s="304" t="s">
        <v>754</v>
      </c>
      <c r="G112" s="281"/>
      <c r="H112" s="281" t="s">
        <v>788</v>
      </c>
      <c r="I112" s="281" t="s">
        <v>750</v>
      </c>
      <c r="J112" s="281">
        <v>50</v>
      </c>
      <c r="K112" s="295"/>
    </row>
    <row r="113" s="1" customFormat="1" ht="15" customHeight="1">
      <c r="B113" s="306"/>
      <c r="C113" s="281" t="s">
        <v>52</v>
      </c>
      <c r="D113" s="281"/>
      <c r="E113" s="281"/>
      <c r="F113" s="304" t="s">
        <v>748</v>
      </c>
      <c r="G113" s="281"/>
      <c r="H113" s="281" t="s">
        <v>789</v>
      </c>
      <c r="I113" s="281" t="s">
        <v>750</v>
      </c>
      <c r="J113" s="281">
        <v>20</v>
      </c>
      <c r="K113" s="295"/>
    </row>
    <row r="114" s="1" customFormat="1" ht="15" customHeight="1">
      <c r="B114" s="306"/>
      <c r="C114" s="281" t="s">
        <v>790</v>
      </c>
      <c r="D114" s="281"/>
      <c r="E114" s="281"/>
      <c r="F114" s="304" t="s">
        <v>748</v>
      </c>
      <c r="G114" s="281"/>
      <c r="H114" s="281" t="s">
        <v>791</v>
      </c>
      <c r="I114" s="281" t="s">
        <v>750</v>
      </c>
      <c r="J114" s="281">
        <v>120</v>
      </c>
      <c r="K114" s="295"/>
    </row>
    <row r="115" s="1" customFormat="1" ht="15" customHeight="1">
      <c r="B115" s="306"/>
      <c r="C115" s="281" t="s">
        <v>37</v>
      </c>
      <c r="D115" s="281"/>
      <c r="E115" s="281"/>
      <c r="F115" s="304" t="s">
        <v>748</v>
      </c>
      <c r="G115" s="281"/>
      <c r="H115" s="281" t="s">
        <v>792</v>
      </c>
      <c r="I115" s="281" t="s">
        <v>783</v>
      </c>
      <c r="J115" s="281"/>
      <c r="K115" s="295"/>
    </row>
    <row r="116" s="1" customFormat="1" ht="15" customHeight="1">
      <c r="B116" s="306"/>
      <c r="C116" s="281" t="s">
        <v>47</v>
      </c>
      <c r="D116" s="281"/>
      <c r="E116" s="281"/>
      <c r="F116" s="304" t="s">
        <v>748</v>
      </c>
      <c r="G116" s="281"/>
      <c r="H116" s="281" t="s">
        <v>793</v>
      </c>
      <c r="I116" s="281" t="s">
        <v>783</v>
      </c>
      <c r="J116" s="281"/>
      <c r="K116" s="295"/>
    </row>
    <row r="117" s="1" customFormat="1" ht="15" customHeight="1">
      <c r="B117" s="306"/>
      <c r="C117" s="281" t="s">
        <v>56</v>
      </c>
      <c r="D117" s="281"/>
      <c r="E117" s="281"/>
      <c r="F117" s="304" t="s">
        <v>748</v>
      </c>
      <c r="G117" s="281"/>
      <c r="H117" s="281" t="s">
        <v>794</v>
      </c>
      <c r="I117" s="281" t="s">
        <v>795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796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742</v>
      </c>
      <c r="D123" s="296"/>
      <c r="E123" s="296"/>
      <c r="F123" s="296" t="s">
        <v>743</v>
      </c>
      <c r="G123" s="297"/>
      <c r="H123" s="296" t="s">
        <v>53</v>
      </c>
      <c r="I123" s="296" t="s">
        <v>56</v>
      </c>
      <c r="J123" s="296" t="s">
        <v>744</v>
      </c>
      <c r="K123" s="325"/>
    </row>
    <row r="124" s="1" customFormat="1" ht="17.25" customHeight="1">
      <c r="B124" s="324"/>
      <c r="C124" s="298" t="s">
        <v>745</v>
      </c>
      <c r="D124" s="298"/>
      <c r="E124" s="298"/>
      <c r="F124" s="299" t="s">
        <v>746</v>
      </c>
      <c r="G124" s="300"/>
      <c r="H124" s="298"/>
      <c r="I124" s="298"/>
      <c r="J124" s="298" t="s">
        <v>747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751</v>
      </c>
      <c r="D126" s="303"/>
      <c r="E126" s="303"/>
      <c r="F126" s="304" t="s">
        <v>748</v>
      </c>
      <c r="G126" s="281"/>
      <c r="H126" s="281" t="s">
        <v>788</v>
      </c>
      <c r="I126" s="281" t="s">
        <v>750</v>
      </c>
      <c r="J126" s="281">
        <v>120</v>
      </c>
      <c r="K126" s="329"/>
    </row>
    <row r="127" s="1" customFormat="1" ht="15" customHeight="1">
      <c r="B127" s="326"/>
      <c r="C127" s="281" t="s">
        <v>797</v>
      </c>
      <c r="D127" s="281"/>
      <c r="E127" s="281"/>
      <c r="F127" s="304" t="s">
        <v>748</v>
      </c>
      <c r="G127" s="281"/>
      <c r="H127" s="281" t="s">
        <v>798</v>
      </c>
      <c r="I127" s="281" t="s">
        <v>750</v>
      </c>
      <c r="J127" s="281" t="s">
        <v>799</v>
      </c>
      <c r="K127" s="329"/>
    </row>
    <row r="128" s="1" customFormat="1" ht="15" customHeight="1">
      <c r="B128" s="326"/>
      <c r="C128" s="281" t="s">
        <v>696</v>
      </c>
      <c r="D128" s="281"/>
      <c r="E128" s="281"/>
      <c r="F128" s="304" t="s">
        <v>748</v>
      </c>
      <c r="G128" s="281"/>
      <c r="H128" s="281" t="s">
        <v>800</v>
      </c>
      <c r="I128" s="281" t="s">
        <v>750</v>
      </c>
      <c r="J128" s="281" t="s">
        <v>799</v>
      </c>
      <c r="K128" s="329"/>
    </row>
    <row r="129" s="1" customFormat="1" ht="15" customHeight="1">
      <c r="B129" s="326"/>
      <c r="C129" s="281" t="s">
        <v>759</v>
      </c>
      <c r="D129" s="281"/>
      <c r="E129" s="281"/>
      <c r="F129" s="304" t="s">
        <v>754</v>
      </c>
      <c r="G129" s="281"/>
      <c r="H129" s="281" t="s">
        <v>760</v>
      </c>
      <c r="I129" s="281" t="s">
        <v>750</v>
      </c>
      <c r="J129" s="281">
        <v>15</v>
      </c>
      <c r="K129" s="329"/>
    </row>
    <row r="130" s="1" customFormat="1" ht="15" customHeight="1">
      <c r="B130" s="326"/>
      <c r="C130" s="307" t="s">
        <v>761</v>
      </c>
      <c r="D130" s="307"/>
      <c r="E130" s="307"/>
      <c r="F130" s="308" t="s">
        <v>754</v>
      </c>
      <c r="G130" s="307"/>
      <c r="H130" s="307" t="s">
        <v>762</v>
      </c>
      <c r="I130" s="307" t="s">
        <v>750</v>
      </c>
      <c r="J130" s="307">
        <v>15</v>
      </c>
      <c r="K130" s="329"/>
    </row>
    <row r="131" s="1" customFormat="1" ht="15" customHeight="1">
      <c r="B131" s="326"/>
      <c r="C131" s="307" t="s">
        <v>763</v>
      </c>
      <c r="D131" s="307"/>
      <c r="E131" s="307"/>
      <c r="F131" s="308" t="s">
        <v>754</v>
      </c>
      <c r="G131" s="307"/>
      <c r="H131" s="307" t="s">
        <v>764</v>
      </c>
      <c r="I131" s="307" t="s">
        <v>750</v>
      </c>
      <c r="J131" s="307">
        <v>20</v>
      </c>
      <c r="K131" s="329"/>
    </row>
    <row r="132" s="1" customFormat="1" ht="15" customHeight="1">
      <c r="B132" s="326"/>
      <c r="C132" s="307" t="s">
        <v>765</v>
      </c>
      <c r="D132" s="307"/>
      <c r="E132" s="307"/>
      <c r="F132" s="308" t="s">
        <v>754</v>
      </c>
      <c r="G132" s="307"/>
      <c r="H132" s="307" t="s">
        <v>766</v>
      </c>
      <c r="I132" s="307" t="s">
        <v>750</v>
      </c>
      <c r="J132" s="307">
        <v>20</v>
      </c>
      <c r="K132" s="329"/>
    </row>
    <row r="133" s="1" customFormat="1" ht="15" customHeight="1">
      <c r="B133" s="326"/>
      <c r="C133" s="281" t="s">
        <v>753</v>
      </c>
      <c r="D133" s="281"/>
      <c r="E133" s="281"/>
      <c r="F133" s="304" t="s">
        <v>754</v>
      </c>
      <c r="G133" s="281"/>
      <c r="H133" s="281" t="s">
        <v>788</v>
      </c>
      <c r="I133" s="281" t="s">
        <v>750</v>
      </c>
      <c r="J133" s="281">
        <v>50</v>
      </c>
      <c r="K133" s="329"/>
    </row>
    <row r="134" s="1" customFormat="1" ht="15" customHeight="1">
      <c r="B134" s="326"/>
      <c r="C134" s="281" t="s">
        <v>767</v>
      </c>
      <c r="D134" s="281"/>
      <c r="E134" s="281"/>
      <c r="F134" s="304" t="s">
        <v>754</v>
      </c>
      <c r="G134" s="281"/>
      <c r="H134" s="281" t="s">
        <v>788</v>
      </c>
      <c r="I134" s="281" t="s">
        <v>750</v>
      </c>
      <c r="J134" s="281">
        <v>50</v>
      </c>
      <c r="K134" s="329"/>
    </row>
    <row r="135" s="1" customFormat="1" ht="15" customHeight="1">
      <c r="B135" s="326"/>
      <c r="C135" s="281" t="s">
        <v>773</v>
      </c>
      <c r="D135" s="281"/>
      <c r="E135" s="281"/>
      <c r="F135" s="304" t="s">
        <v>754</v>
      </c>
      <c r="G135" s="281"/>
      <c r="H135" s="281" t="s">
        <v>788</v>
      </c>
      <c r="I135" s="281" t="s">
        <v>750</v>
      </c>
      <c r="J135" s="281">
        <v>50</v>
      </c>
      <c r="K135" s="329"/>
    </row>
    <row r="136" s="1" customFormat="1" ht="15" customHeight="1">
      <c r="B136" s="326"/>
      <c r="C136" s="281" t="s">
        <v>775</v>
      </c>
      <c r="D136" s="281"/>
      <c r="E136" s="281"/>
      <c r="F136" s="304" t="s">
        <v>754</v>
      </c>
      <c r="G136" s="281"/>
      <c r="H136" s="281" t="s">
        <v>788</v>
      </c>
      <c r="I136" s="281" t="s">
        <v>750</v>
      </c>
      <c r="J136" s="281">
        <v>50</v>
      </c>
      <c r="K136" s="329"/>
    </row>
    <row r="137" s="1" customFormat="1" ht="15" customHeight="1">
      <c r="B137" s="326"/>
      <c r="C137" s="281" t="s">
        <v>776</v>
      </c>
      <c r="D137" s="281"/>
      <c r="E137" s="281"/>
      <c r="F137" s="304" t="s">
        <v>754</v>
      </c>
      <c r="G137" s="281"/>
      <c r="H137" s="281" t="s">
        <v>801</v>
      </c>
      <c r="I137" s="281" t="s">
        <v>750</v>
      </c>
      <c r="J137" s="281">
        <v>255</v>
      </c>
      <c r="K137" s="329"/>
    </row>
    <row r="138" s="1" customFormat="1" ht="15" customHeight="1">
      <c r="B138" s="326"/>
      <c r="C138" s="281" t="s">
        <v>778</v>
      </c>
      <c r="D138" s="281"/>
      <c r="E138" s="281"/>
      <c r="F138" s="304" t="s">
        <v>748</v>
      </c>
      <c r="G138" s="281"/>
      <c r="H138" s="281" t="s">
        <v>802</v>
      </c>
      <c r="I138" s="281" t="s">
        <v>780</v>
      </c>
      <c r="J138" s="281"/>
      <c r="K138" s="329"/>
    </row>
    <row r="139" s="1" customFormat="1" ht="15" customHeight="1">
      <c r="B139" s="326"/>
      <c r="C139" s="281" t="s">
        <v>781</v>
      </c>
      <c r="D139" s="281"/>
      <c r="E139" s="281"/>
      <c r="F139" s="304" t="s">
        <v>748</v>
      </c>
      <c r="G139" s="281"/>
      <c r="H139" s="281" t="s">
        <v>803</v>
      </c>
      <c r="I139" s="281" t="s">
        <v>783</v>
      </c>
      <c r="J139" s="281"/>
      <c r="K139" s="329"/>
    </row>
    <row r="140" s="1" customFormat="1" ht="15" customHeight="1">
      <c r="B140" s="326"/>
      <c r="C140" s="281" t="s">
        <v>784</v>
      </c>
      <c r="D140" s="281"/>
      <c r="E140" s="281"/>
      <c r="F140" s="304" t="s">
        <v>748</v>
      </c>
      <c r="G140" s="281"/>
      <c r="H140" s="281" t="s">
        <v>784</v>
      </c>
      <c r="I140" s="281" t="s">
        <v>783</v>
      </c>
      <c r="J140" s="281"/>
      <c r="K140" s="329"/>
    </row>
    <row r="141" s="1" customFormat="1" ht="15" customHeight="1">
      <c r="B141" s="326"/>
      <c r="C141" s="281" t="s">
        <v>37</v>
      </c>
      <c r="D141" s="281"/>
      <c r="E141" s="281"/>
      <c r="F141" s="304" t="s">
        <v>748</v>
      </c>
      <c r="G141" s="281"/>
      <c r="H141" s="281" t="s">
        <v>804</v>
      </c>
      <c r="I141" s="281" t="s">
        <v>783</v>
      </c>
      <c r="J141" s="281"/>
      <c r="K141" s="329"/>
    </row>
    <row r="142" s="1" customFormat="1" ht="15" customHeight="1">
      <c r="B142" s="326"/>
      <c r="C142" s="281" t="s">
        <v>805</v>
      </c>
      <c r="D142" s="281"/>
      <c r="E142" s="281"/>
      <c r="F142" s="304" t="s">
        <v>748</v>
      </c>
      <c r="G142" s="281"/>
      <c r="H142" s="281" t="s">
        <v>806</v>
      </c>
      <c r="I142" s="281" t="s">
        <v>783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807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742</v>
      </c>
      <c r="D148" s="296"/>
      <c r="E148" s="296"/>
      <c r="F148" s="296" t="s">
        <v>743</v>
      </c>
      <c r="G148" s="297"/>
      <c r="H148" s="296" t="s">
        <v>53</v>
      </c>
      <c r="I148" s="296" t="s">
        <v>56</v>
      </c>
      <c r="J148" s="296" t="s">
        <v>744</v>
      </c>
      <c r="K148" s="295"/>
    </row>
    <row r="149" s="1" customFormat="1" ht="17.25" customHeight="1">
      <c r="B149" s="293"/>
      <c r="C149" s="298" t="s">
        <v>745</v>
      </c>
      <c r="D149" s="298"/>
      <c r="E149" s="298"/>
      <c r="F149" s="299" t="s">
        <v>746</v>
      </c>
      <c r="G149" s="300"/>
      <c r="H149" s="298"/>
      <c r="I149" s="298"/>
      <c r="J149" s="298" t="s">
        <v>747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751</v>
      </c>
      <c r="D151" s="281"/>
      <c r="E151" s="281"/>
      <c r="F151" s="334" t="s">
        <v>748</v>
      </c>
      <c r="G151" s="281"/>
      <c r="H151" s="333" t="s">
        <v>788</v>
      </c>
      <c r="I151" s="333" t="s">
        <v>750</v>
      </c>
      <c r="J151" s="333">
        <v>120</v>
      </c>
      <c r="K151" s="329"/>
    </row>
    <row r="152" s="1" customFormat="1" ht="15" customHeight="1">
      <c r="B152" s="306"/>
      <c r="C152" s="333" t="s">
        <v>797</v>
      </c>
      <c r="D152" s="281"/>
      <c r="E152" s="281"/>
      <c r="F152" s="334" t="s">
        <v>748</v>
      </c>
      <c r="G152" s="281"/>
      <c r="H152" s="333" t="s">
        <v>808</v>
      </c>
      <c r="I152" s="333" t="s">
        <v>750</v>
      </c>
      <c r="J152" s="333" t="s">
        <v>799</v>
      </c>
      <c r="K152" s="329"/>
    </row>
    <row r="153" s="1" customFormat="1" ht="15" customHeight="1">
      <c r="B153" s="306"/>
      <c r="C153" s="333" t="s">
        <v>696</v>
      </c>
      <c r="D153" s="281"/>
      <c r="E153" s="281"/>
      <c r="F153" s="334" t="s">
        <v>748</v>
      </c>
      <c r="G153" s="281"/>
      <c r="H153" s="333" t="s">
        <v>809</v>
      </c>
      <c r="I153" s="333" t="s">
        <v>750</v>
      </c>
      <c r="J153" s="333" t="s">
        <v>799</v>
      </c>
      <c r="K153" s="329"/>
    </row>
    <row r="154" s="1" customFormat="1" ht="15" customHeight="1">
      <c r="B154" s="306"/>
      <c r="C154" s="333" t="s">
        <v>753</v>
      </c>
      <c r="D154" s="281"/>
      <c r="E154" s="281"/>
      <c r="F154" s="334" t="s">
        <v>754</v>
      </c>
      <c r="G154" s="281"/>
      <c r="H154" s="333" t="s">
        <v>788</v>
      </c>
      <c r="I154" s="333" t="s">
        <v>750</v>
      </c>
      <c r="J154" s="333">
        <v>50</v>
      </c>
      <c r="K154" s="329"/>
    </row>
    <row r="155" s="1" customFormat="1" ht="15" customHeight="1">
      <c r="B155" s="306"/>
      <c r="C155" s="333" t="s">
        <v>756</v>
      </c>
      <c r="D155" s="281"/>
      <c r="E155" s="281"/>
      <c r="F155" s="334" t="s">
        <v>748</v>
      </c>
      <c r="G155" s="281"/>
      <c r="H155" s="333" t="s">
        <v>788</v>
      </c>
      <c r="I155" s="333" t="s">
        <v>758</v>
      </c>
      <c r="J155" s="333"/>
      <c r="K155" s="329"/>
    </row>
    <row r="156" s="1" customFormat="1" ht="15" customHeight="1">
      <c r="B156" s="306"/>
      <c r="C156" s="333" t="s">
        <v>767</v>
      </c>
      <c r="D156" s="281"/>
      <c r="E156" s="281"/>
      <c r="F156" s="334" t="s">
        <v>754</v>
      </c>
      <c r="G156" s="281"/>
      <c r="H156" s="333" t="s">
        <v>788</v>
      </c>
      <c r="I156" s="333" t="s">
        <v>750</v>
      </c>
      <c r="J156" s="333">
        <v>50</v>
      </c>
      <c r="K156" s="329"/>
    </row>
    <row r="157" s="1" customFormat="1" ht="15" customHeight="1">
      <c r="B157" s="306"/>
      <c r="C157" s="333" t="s">
        <v>775</v>
      </c>
      <c r="D157" s="281"/>
      <c r="E157" s="281"/>
      <c r="F157" s="334" t="s">
        <v>754</v>
      </c>
      <c r="G157" s="281"/>
      <c r="H157" s="333" t="s">
        <v>788</v>
      </c>
      <c r="I157" s="333" t="s">
        <v>750</v>
      </c>
      <c r="J157" s="333">
        <v>50</v>
      </c>
      <c r="K157" s="329"/>
    </row>
    <row r="158" s="1" customFormat="1" ht="15" customHeight="1">
      <c r="B158" s="306"/>
      <c r="C158" s="333" t="s">
        <v>773</v>
      </c>
      <c r="D158" s="281"/>
      <c r="E158" s="281"/>
      <c r="F158" s="334" t="s">
        <v>754</v>
      </c>
      <c r="G158" s="281"/>
      <c r="H158" s="333" t="s">
        <v>788</v>
      </c>
      <c r="I158" s="333" t="s">
        <v>750</v>
      </c>
      <c r="J158" s="333">
        <v>50</v>
      </c>
      <c r="K158" s="329"/>
    </row>
    <row r="159" s="1" customFormat="1" ht="15" customHeight="1">
      <c r="B159" s="306"/>
      <c r="C159" s="333" t="s">
        <v>95</v>
      </c>
      <c r="D159" s="281"/>
      <c r="E159" s="281"/>
      <c r="F159" s="334" t="s">
        <v>748</v>
      </c>
      <c r="G159" s="281"/>
      <c r="H159" s="333" t="s">
        <v>810</v>
      </c>
      <c r="I159" s="333" t="s">
        <v>750</v>
      </c>
      <c r="J159" s="333" t="s">
        <v>811</v>
      </c>
      <c r="K159" s="329"/>
    </row>
    <row r="160" s="1" customFormat="1" ht="15" customHeight="1">
      <c r="B160" s="306"/>
      <c r="C160" s="333" t="s">
        <v>812</v>
      </c>
      <c r="D160" s="281"/>
      <c r="E160" s="281"/>
      <c r="F160" s="334" t="s">
        <v>748</v>
      </c>
      <c r="G160" s="281"/>
      <c r="H160" s="333" t="s">
        <v>813</v>
      </c>
      <c r="I160" s="333" t="s">
        <v>783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814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742</v>
      </c>
      <c r="D166" s="296"/>
      <c r="E166" s="296"/>
      <c r="F166" s="296" t="s">
        <v>743</v>
      </c>
      <c r="G166" s="338"/>
      <c r="H166" s="339" t="s">
        <v>53</v>
      </c>
      <c r="I166" s="339" t="s">
        <v>56</v>
      </c>
      <c r="J166" s="296" t="s">
        <v>744</v>
      </c>
      <c r="K166" s="273"/>
    </row>
    <row r="167" s="1" customFormat="1" ht="17.25" customHeight="1">
      <c r="B167" s="274"/>
      <c r="C167" s="298" t="s">
        <v>745</v>
      </c>
      <c r="D167" s="298"/>
      <c r="E167" s="298"/>
      <c r="F167" s="299" t="s">
        <v>746</v>
      </c>
      <c r="G167" s="340"/>
      <c r="H167" s="341"/>
      <c r="I167" s="341"/>
      <c r="J167" s="298" t="s">
        <v>747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751</v>
      </c>
      <c r="D169" s="281"/>
      <c r="E169" s="281"/>
      <c r="F169" s="304" t="s">
        <v>748</v>
      </c>
      <c r="G169" s="281"/>
      <c r="H169" s="281" t="s">
        <v>788</v>
      </c>
      <c r="I169" s="281" t="s">
        <v>750</v>
      </c>
      <c r="J169" s="281">
        <v>120</v>
      </c>
      <c r="K169" s="329"/>
    </row>
    <row r="170" s="1" customFormat="1" ht="15" customHeight="1">
      <c r="B170" s="306"/>
      <c r="C170" s="281" t="s">
        <v>797</v>
      </c>
      <c r="D170" s="281"/>
      <c r="E170" s="281"/>
      <c r="F170" s="304" t="s">
        <v>748</v>
      </c>
      <c r="G170" s="281"/>
      <c r="H170" s="281" t="s">
        <v>798</v>
      </c>
      <c r="I170" s="281" t="s">
        <v>750</v>
      </c>
      <c r="J170" s="281" t="s">
        <v>799</v>
      </c>
      <c r="K170" s="329"/>
    </row>
    <row r="171" s="1" customFormat="1" ht="15" customHeight="1">
      <c r="B171" s="306"/>
      <c r="C171" s="281" t="s">
        <v>696</v>
      </c>
      <c r="D171" s="281"/>
      <c r="E171" s="281"/>
      <c r="F171" s="304" t="s">
        <v>748</v>
      </c>
      <c r="G171" s="281"/>
      <c r="H171" s="281" t="s">
        <v>815</v>
      </c>
      <c r="I171" s="281" t="s">
        <v>750</v>
      </c>
      <c r="J171" s="281" t="s">
        <v>799</v>
      </c>
      <c r="K171" s="329"/>
    </row>
    <row r="172" s="1" customFormat="1" ht="15" customHeight="1">
      <c r="B172" s="306"/>
      <c r="C172" s="281" t="s">
        <v>753</v>
      </c>
      <c r="D172" s="281"/>
      <c r="E172" s="281"/>
      <c r="F172" s="304" t="s">
        <v>754</v>
      </c>
      <c r="G172" s="281"/>
      <c r="H172" s="281" t="s">
        <v>815</v>
      </c>
      <c r="I172" s="281" t="s">
        <v>750</v>
      </c>
      <c r="J172" s="281">
        <v>50</v>
      </c>
      <c r="K172" s="329"/>
    </row>
    <row r="173" s="1" customFormat="1" ht="15" customHeight="1">
      <c r="B173" s="306"/>
      <c r="C173" s="281" t="s">
        <v>756</v>
      </c>
      <c r="D173" s="281"/>
      <c r="E173" s="281"/>
      <c r="F173" s="304" t="s">
        <v>748</v>
      </c>
      <c r="G173" s="281"/>
      <c r="H173" s="281" t="s">
        <v>815</v>
      </c>
      <c r="I173" s="281" t="s">
        <v>758</v>
      </c>
      <c r="J173" s="281"/>
      <c r="K173" s="329"/>
    </row>
    <row r="174" s="1" customFormat="1" ht="15" customHeight="1">
      <c r="B174" s="306"/>
      <c r="C174" s="281" t="s">
        <v>767</v>
      </c>
      <c r="D174" s="281"/>
      <c r="E174" s="281"/>
      <c r="F174" s="304" t="s">
        <v>754</v>
      </c>
      <c r="G174" s="281"/>
      <c r="H174" s="281" t="s">
        <v>815</v>
      </c>
      <c r="I174" s="281" t="s">
        <v>750</v>
      </c>
      <c r="J174" s="281">
        <v>50</v>
      </c>
      <c r="K174" s="329"/>
    </row>
    <row r="175" s="1" customFormat="1" ht="15" customHeight="1">
      <c r="B175" s="306"/>
      <c r="C175" s="281" t="s">
        <v>775</v>
      </c>
      <c r="D175" s="281"/>
      <c r="E175" s="281"/>
      <c r="F175" s="304" t="s">
        <v>754</v>
      </c>
      <c r="G175" s="281"/>
      <c r="H175" s="281" t="s">
        <v>815</v>
      </c>
      <c r="I175" s="281" t="s">
        <v>750</v>
      </c>
      <c r="J175" s="281">
        <v>50</v>
      </c>
      <c r="K175" s="329"/>
    </row>
    <row r="176" s="1" customFormat="1" ht="15" customHeight="1">
      <c r="B176" s="306"/>
      <c r="C176" s="281" t="s">
        <v>773</v>
      </c>
      <c r="D176" s="281"/>
      <c r="E176" s="281"/>
      <c r="F176" s="304" t="s">
        <v>754</v>
      </c>
      <c r="G176" s="281"/>
      <c r="H176" s="281" t="s">
        <v>815</v>
      </c>
      <c r="I176" s="281" t="s">
        <v>750</v>
      </c>
      <c r="J176" s="281">
        <v>50</v>
      </c>
      <c r="K176" s="329"/>
    </row>
    <row r="177" s="1" customFormat="1" ht="15" customHeight="1">
      <c r="B177" s="306"/>
      <c r="C177" s="281" t="s">
        <v>114</v>
      </c>
      <c r="D177" s="281"/>
      <c r="E177" s="281"/>
      <c r="F177" s="304" t="s">
        <v>748</v>
      </c>
      <c r="G177" s="281"/>
      <c r="H177" s="281" t="s">
        <v>816</v>
      </c>
      <c r="I177" s="281" t="s">
        <v>817</v>
      </c>
      <c r="J177" s="281"/>
      <c r="K177" s="329"/>
    </row>
    <row r="178" s="1" customFormat="1" ht="15" customHeight="1">
      <c r="B178" s="306"/>
      <c r="C178" s="281" t="s">
        <v>56</v>
      </c>
      <c r="D178" s="281"/>
      <c r="E178" s="281"/>
      <c r="F178" s="304" t="s">
        <v>748</v>
      </c>
      <c r="G178" s="281"/>
      <c r="H178" s="281" t="s">
        <v>818</v>
      </c>
      <c r="I178" s="281" t="s">
        <v>819</v>
      </c>
      <c r="J178" s="281">
        <v>1</v>
      </c>
      <c r="K178" s="329"/>
    </row>
    <row r="179" s="1" customFormat="1" ht="15" customHeight="1">
      <c r="B179" s="306"/>
      <c r="C179" s="281" t="s">
        <v>52</v>
      </c>
      <c r="D179" s="281"/>
      <c r="E179" s="281"/>
      <c r="F179" s="304" t="s">
        <v>748</v>
      </c>
      <c r="G179" s="281"/>
      <c r="H179" s="281" t="s">
        <v>820</v>
      </c>
      <c r="I179" s="281" t="s">
        <v>750</v>
      </c>
      <c r="J179" s="281">
        <v>20</v>
      </c>
      <c r="K179" s="329"/>
    </row>
    <row r="180" s="1" customFormat="1" ht="15" customHeight="1">
      <c r="B180" s="306"/>
      <c r="C180" s="281" t="s">
        <v>53</v>
      </c>
      <c r="D180" s="281"/>
      <c r="E180" s="281"/>
      <c r="F180" s="304" t="s">
        <v>748</v>
      </c>
      <c r="G180" s="281"/>
      <c r="H180" s="281" t="s">
        <v>821</v>
      </c>
      <c r="I180" s="281" t="s">
        <v>750</v>
      </c>
      <c r="J180" s="281">
        <v>255</v>
      </c>
      <c r="K180" s="329"/>
    </row>
    <row r="181" s="1" customFormat="1" ht="15" customHeight="1">
      <c r="B181" s="306"/>
      <c r="C181" s="281" t="s">
        <v>115</v>
      </c>
      <c r="D181" s="281"/>
      <c r="E181" s="281"/>
      <c r="F181" s="304" t="s">
        <v>748</v>
      </c>
      <c r="G181" s="281"/>
      <c r="H181" s="281" t="s">
        <v>712</v>
      </c>
      <c r="I181" s="281" t="s">
        <v>750</v>
      </c>
      <c r="J181" s="281">
        <v>10</v>
      </c>
      <c r="K181" s="329"/>
    </row>
    <row r="182" s="1" customFormat="1" ht="15" customHeight="1">
      <c r="B182" s="306"/>
      <c r="C182" s="281" t="s">
        <v>116</v>
      </c>
      <c r="D182" s="281"/>
      <c r="E182" s="281"/>
      <c r="F182" s="304" t="s">
        <v>748</v>
      </c>
      <c r="G182" s="281"/>
      <c r="H182" s="281" t="s">
        <v>822</v>
      </c>
      <c r="I182" s="281" t="s">
        <v>783</v>
      </c>
      <c r="J182" s="281"/>
      <c r="K182" s="329"/>
    </row>
    <row r="183" s="1" customFormat="1" ht="15" customHeight="1">
      <c r="B183" s="306"/>
      <c r="C183" s="281" t="s">
        <v>823</v>
      </c>
      <c r="D183" s="281"/>
      <c r="E183" s="281"/>
      <c r="F183" s="304" t="s">
        <v>748</v>
      </c>
      <c r="G183" s="281"/>
      <c r="H183" s="281" t="s">
        <v>824</v>
      </c>
      <c r="I183" s="281" t="s">
        <v>783</v>
      </c>
      <c r="J183" s="281"/>
      <c r="K183" s="329"/>
    </row>
    <row r="184" s="1" customFormat="1" ht="15" customHeight="1">
      <c r="B184" s="306"/>
      <c r="C184" s="281" t="s">
        <v>812</v>
      </c>
      <c r="D184" s="281"/>
      <c r="E184" s="281"/>
      <c r="F184" s="304" t="s">
        <v>748</v>
      </c>
      <c r="G184" s="281"/>
      <c r="H184" s="281" t="s">
        <v>825</v>
      </c>
      <c r="I184" s="281" t="s">
        <v>783</v>
      </c>
      <c r="J184" s="281"/>
      <c r="K184" s="329"/>
    </row>
    <row r="185" s="1" customFormat="1" ht="15" customHeight="1">
      <c r="B185" s="306"/>
      <c r="C185" s="281" t="s">
        <v>118</v>
      </c>
      <c r="D185" s="281"/>
      <c r="E185" s="281"/>
      <c r="F185" s="304" t="s">
        <v>754</v>
      </c>
      <c r="G185" s="281"/>
      <c r="H185" s="281" t="s">
        <v>826</v>
      </c>
      <c r="I185" s="281" t="s">
        <v>750</v>
      </c>
      <c r="J185" s="281">
        <v>50</v>
      </c>
      <c r="K185" s="329"/>
    </row>
    <row r="186" s="1" customFormat="1" ht="15" customHeight="1">
      <c r="B186" s="306"/>
      <c r="C186" s="281" t="s">
        <v>827</v>
      </c>
      <c r="D186" s="281"/>
      <c r="E186" s="281"/>
      <c r="F186" s="304" t="s">
        <v>754</v>
      </c>
      <c r="G186" s="281"/>
      <c r="H186" s="281" t="s">
        <v>828</v>
      </c>
      <c r="I186" s="281" t="s">
        <v>829</v>
      </c>
      <c r="J186" s="281"/>
      <c r="K186" s="329"/>
    </row>
    <row r="187" s="1" customFormat="1" ht="15" customHeight="1">
      <c r="B187" s="306"/>
      <c r="C187" s="281" t="s">
        <v>830</v>
      </c>
      <c r="D187" s="281"/>
      <c r="E187" s="281"/>
      <c r="F187" s="304" t="s">
        <v>754</v>
      </c>
      <c r="G187" s="281"/>
      <c r="H187" s="281" t="s">
        <v>831</v>
      </c>
      <c r="I187" s="281" t="s">
        <v>829</v>
      </c>
      <c r="J187" s="281"/>
      <c r="K187" s="329"/>
    </row>
    <row r="188" s="1" customFormat="1" ht="15" customHeight="1">
      <c r="B188" s="306"/>
      <c r="C188" s="281" t="s">
        <v>832</v>
      </c>
      <c r="D188" s="281"/>
      <c r="E188" s="281"/>
      <c r="F188" s="304" t="s">
        <v>754</v>
      </c>
      <c r="G188" s="281"/>
      <c r="H188" s="281" t="s">
        <v>833</v>
      </c>
      <c r="I188" s="281" t="s">
        <v>829</v>
      </c>
      <c r="J188" s="281"/>
      <c r="K188" s="329"/>
    </row>
    <row r="189" s="1" customFormat="1" ht="15" customHeight="1">
      <c r="B189" s="306"/>
      <c r="C189" s="342" t="s">
        <v>834</v>
      </c>
      <c r="D189" s="281"/>
      <c r="E189" s="281"/>
      <c r="F189" s="304" t="s">
        <v>754</v>
      </c>
      <c r="G189" s="281"/>
      <c r="H189" s="281" t="s">
        <v>835</v>
      </c>
      <c r="I189" s="281" t="s">
        <v>836</v>
      </c>
      <c r="J189" s="343" t="s">
        <v>837</v>
      </c>
      <c r="K189" s="329"/>
    </row>
    <row r="190" s="16" customFormat="1" ht="15" customHeight="1">
      <c r="B190" s="344"/>
      <c r="C190" s="345" t="s">
        <v>838</v>
      </c>
      <c r="D190" s="346"/>
      <c r="E190" s="346"/>
      <c r="F190" s="347" t="s">
        <v>754</v>
      </c>
      <c r="G190" s="346"/>
      <c r="H190" s="346" t="s">
        <v>839</v>
      </c>
      <c r="I190" s="346" t="s">
        <v>836</v>
      </c>
      <c r="J190" s="348" t="s">
        <v>837</v>
      </c>
      <c r="K190" s="349"/>
    </row>
    <row r="191" s="1" customFormat="1" ht="15" customHeight="1">
      <c r="B191" s="306"/>
      <c r="C191" s="342" t="s">
        <v>41</v>
      </c>
      <c r="D191" s="281"/>
      <c r="E191" s="281"/>
      <c r="F191" s="304" t="s">
        <v>748</v>
      </c>
      <c r="G191" s="281"/>
      <c r="H191" s="278" t="s">
        <v>840</v>
      </c>
      <c r="I191" s="281" t="s">
        <v>841</v>
      </c>
      <c r="J191" s="281"/>
      <c r="K191" s="329"/>
    </row>
    <row r="192" s="1" customFormat="1" ht="15" customHeight="1">
      <c r="B192" s="306"/>
      <c r="C192" s="342" t="s">
        <v>842</v>
      </c>
      <c r="D192" s="281"/>
      <c r="E192" s="281"/>
      <c r="F192" s="304" t="s">
        <v>748</v>
      </c>
      <c r="G192" s="281"/>
      <c r="H192" s="281" t="s">
        <v>843</v>
      </c>
      <c r="I192" s="281" t="s">
        <v>783</v>
      </c>
      <c r="J192" s="281"/>
      <c r="K192" s="329"/>
    </row>
    <row r="193" s="1" customFormat="1" ht="15" customHeight="1">
      <c r="B193" s="306"/>
      <c r="C193" s="342" t="s">
        <v>844</v>
      </c>
      <c r="D193" s="281"/>
      <c r="E193" s="281"/>
      <c r="F193" s="304" t="s">
        <v>748</v>
      </c>
      <c r="G193" s="281"/>
      <c r="H193" s="281" t="s">
        <v>845</v>
      </c>
      <c r="I193" s="281" t="s">
        <v>783</v>
      </c>
      <c r="J193" s="281"/>
      <c r="K193" s="329"/>
    </row>
    <row r="194" s="1" customFormat="1" ht="15" customHeight="1">
      <c r="B194" s="306"/>
      <c r="C194" s="342" t="s">
        <v>846</v>
      </c>
      <c r="D194" s="281"/>
      <c r="E194" s="281"/>
      <c r="F194" s="304" t="s">
        <v>754</v>
      </c>
      <c r="G194" s="281"/>
      <c r="H194" s="281" t="s">
        <v>847</v>
      </c>
      <c r="I194" s="281" t="s">
        <v>783</v>
      </c>
      <c r="J194" s="281"/>
      <c r="K194" s="329"/>
    </row>
    <row r="195" s="1" customFormat="1" ht="15" customHeight="1">
      <c r="B195" s="335"/>
      <c r="C195" s="350"/>
      <c r="D195" s="315"/>
      <c r="E195" s="315"/>
      <c r="F195" s="315"/>
      <c r="G195" s="315"/>
      <c r="H195" s="315"/>
      <c r="I195" s="315"/>
      <c r="J195" s="315"/>
      <c r="K195" s="336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317"/>
      <c r="C197" s="327"/>
      <c r="D197" s="327"/>
      <c r="E197" s="327"/>
      <c r="F197" s="337"/>
      <c r="G197" s="327"/>
      <c r="H197" s="327"/>
      <c r="I197" s="327"/>
      <c r="J197" s="327"/>
      <c r="K197" s="317"/>
    </row>
    <row r="198" s="1" customFormat="1" ht="18.75" customHeight="1">
      <c r="B198" s="289"/>
      <c r="C198" s="289"/>
      <c r="D198" s="289"/>
      <c r="E198" s="289"/>
      <c r="F198" s="289"/>
      <c r="G198" s="289"/>
      <c r="H198" s="289"/>
      <c r="I198" s="289"/>
      <c r="J198" s="289"/>
      <c r="K198" s="289"/>
    </row>
    <row r="199" s="1" customFormat="1" ht="13.5">
      <c r="B199" s="268"/>
      <c r="C199" s="269"/>
      <c r="D199" s="269"/>
      <c r="E199" s="269"/>
      <c r="F199" s="269"/>
      <c r="G199" s="269"/>
      <c r="H199" s="269"/>
      <c r="I199" s="269"/>
      <c r="J199" s="269"/>
      <c r="K199" s="270"/>
    </row>
    <row r="200" s="1" customFormat="1" ht="21">
      <c r="B200" s="271"/>
      <c r="C200" s="272" t="s">
        <v>848</v>
      </c>
      <c r="D200" s="272"/>
      <c r="E200" s="272"/>
      <c r="F200" s="272"/>
      <c r="G200" s="272"/>
      <c r="H200" s="272"/>
      <c r="I200" s="272"/>
      <c r="J200" s="272"/>
      <c r="K200" s="273"/>
    </row>
    <row r="201" s="1" customFormat="1" ht="25.5" customHeight="1">
      <c r="B201" s="271"/>
      <c r="C201" s="351" t="s">
        <v>849</v>
      </c>
      <c r="D201" s="351"/>
      <c r="E201" s="351"/>
      <c r="F201" s="351" t="s">
        <v>850</v>
      </c>
      <c r="G201" s="352"/>
      <c r="H201" s="351" t="s">
        <v>851</v>
      </c>
      <c r="I201" s="351"/>
      <c r="J201" s="351"/>
      <c r="K201" s="273"/>
    </row>
    <row r="202" s="1" customFormat="1" ht="5.25" customHeight="1">
      <c r="B202" s="306"/>
      <c r="C202" s="301"/>
      <c r="D202" s="301"/>
      <c r="E202" s="301"/>
      <c r="F202" s="301"/>
      <c r="G202" s="327"/>
      <c r="H202" s="301"/>
      <c r="I202" s="301"/>
      <c r="J202" s="301"/>
      <c r="K202" s="329"/>
    </row>
    <row r="203" s="1" customFormat="1" ht="15" customHeight="1">
      <c r="B203" s="306"/>
      <c r="C203" s="281" t="s">
        <v>841</v>
      </c>
      <c r="D203" s="281"/>
      <c r="E203" s="281"/>
      <c r="F203" s="304" t="s">
        <v>42</v>
      </c>
      <c r="G203" s="281"/>
      <c r="H203" s="281" t="s">
        <v>852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43</v>
      </c>
      <c r="G204" s="281"/>
      <c r="H204" s="281" t="s">
        <v>853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46</v>
      </c>
      <c r="G205" s="281"/>
      <c r="H205" s="281" t="s">
        <v>854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44</v>
      </c>
      <c r="G206" s="281"/>
      <c r="H206" s="281" t="s">
        <v>855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 t="s">
        <v>45</v>
      </c>
      <c r="G207" s="281"/>
      <c r="H207" s="281" t="s">
        <v>856</v>
      </c>
      <c r="I207" s="281"/>
      <c r="J207" s="281"/>
      <c r="K207" s="329"/>
    </row>
    <row r="208" s="1" customFormat="1" ht="15" customHeight="1">
      <c r="B208" s="306"/>
      <c r="C208" s="281"/>
      <c r="D208" s="281"/>
      <c r="E208" s="281"/>
      <c r="F208" s="304"/>
      <c r="G208" s="281"/>
      <c r="H208" s="281"/>
      <c r="I208" s="281"/>
      <c r="J208" s="281"/>
      <c r="K208" s="329"/>
    </row>
    <row r="209" s="1" customFormat="1" ht="15" customHeight="1">
      <c r="B209" s="306"/>
      <c r="C209" s="281" t="s">
        <v>795</v>
      </c>
      <c r="D209" s="281"/>
      <c r="E209" s="281"/>
      <c r="F209" s="304" t="s">
        <v>78</v>
      </c>
      <c r="G209" s="281"/>
      <c r="H209" s="281" t="s">
        <v>857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690</v>
      </c>
      <c r="G210" s="281"/>
      <c r="H210" s="281" t="s">
        <v>691</v>
      </c>
      <c r="I210" s="281"/>
      <c r="J210" s="281"/>
      <c r="K210" s="329"/>
    </row>
    <row r="211" s="1" customFormat="1" ht="15" customHeight="1">
      <c r="B211" s="306"/>
      <c r="C211" s="281"/>
      <c r="D211" s="281"/>
      <c r="E211" s="281"/>
      <c r="F211" s="304" t="s">
        <v>688</v>
      </c>
      <c r="G211" s="281"/>
      <c r="H211" s="281" t="s">
        <v>858</v>
      </c>
      <c r="I211" s="281"/>
      <c r="J211" s="281"/>
      <c r="K211" s="329"/>
    </row>
    <row r="212" s="1" customFormat="1" ht="15" customHeight="1">
      <c r="B212" s="353"/>
      <c r="C212" s="281"/>
      <c r="D212" s="281"/>
      <c r="E212" s="281"/>
      <c r="F212" s="304" t="s">
        <v>692</v>
      </c>
      <c r="G212" s="342"/>
      <c r="H212" s="333" t="s">
        <v>693</v>
      </c>
      <c r="I212" s="333"/>
      <c r="J212" s="333"/>
      <c r="K212" s="354"/>
    </row>
    <row r="213" s="1" customFormat="1" ht="15" customHeight="1">
      <c r="B213" s="353"/>
      <c r="C213" s="281"/>
      <c r="D213" s="281"/>
      <c r="E213" s="281"/>
      <c r="F213" s="304" t="s">
        <v>694</v>
      </c>
      <c r="G213" s="342"/>
      <c r="H213" s="333" t="s">
        <v>859</v>
      </c>
      <c r="I213" s="333"/>
      <c r="J213" s="333"/>
      <c r="K213" s="354"/>
    </row>
    <row r="214" s="1" customFormat="1" ht="15" customHeight="1">
      <c r="B214" s="353"/>
      <c r="C214" s="281"/>
      <c r="D214" s="281"/>
      <c r="E214" s="281"/>
      <c r="F214" s="304"/>
      <c r="G214" s="342"/>
      <c r="H214" s="333"/>
      <c r="I214" s="333"/>
      <c r="J214" s="333"/>
      <c r="K214" s="354"/>
    </row>
    <row r="215" s="1" customFormat="1" ht="15" customHeight="1">
      <c r="B215" s="353"/>
      <c r="C215" s="281" t="s">
        <v>819</v>
      </c>
      <c r="D215" s="281"/>
      <c r="E215" s="281"/>
      <c r="F215" s="304">
        <v>1</v>
      </c>
      <c r="G215" s="342"/>
      <c r="H215" s="333" t="s">
        <v>860</v>
      </c>
      <c r="I215" s="333"/>
      <c r="J215" s="333"/>
      <c r="K215" s="354"/>
    </row>
    <row r="216" s="1" customFormat="1" ht="15" customHeight="1">
      <c r="B216" s="353"/>
      <c r="C216" s="281"/>
      <c r="D216" s="281"/>
      <c r="E216" s="281"/>
      <c r="F216" s="304">
        <v>2</v>
      </c>
      <c r="G216" s="342"/>
      <c r="H216" s="333" t="s">
        <v>861</v>
      </c>
      <c r="I216" s="333"/>
      <c r="J216" s="333"/>
      <c r="K216" s="354"/>
    </row>
    <row r="217" s="1" customFormat="1" ht="15" customHeight="1">
      <c r="B217" s="353"/>
      <c r="C217" s="281"/>
      <c r="D217" s="281"/>
      <c r="E217" s="281"/>
      <c r="F217" s="304">
        <v>3</v>
      </c>
      <c r="G217" s="342"/>
      <c r="H217" s="333" t="s">
        <v>862</v>
      </c>
      <c r="I217" s="333"/>
      <c r="J217" s="333"/>
      <c r="K217" s="354"/>
    </row>
    <row r="218" s="1" customFormat="1" ht="15" customHeight="1">
      <c r="B218" s="353"/>
      <c r="C218" s="281"/>
      <c r="D218" s="281"/>
      <c r="E218" s="281"/>
      <c r="F218" s="304">
        <v>4</v>
      </c>
      <c r="G218" s="342"/>
      <c r="H218" s="333" t="s">
        <v>863</v>
      </c>
      <c r="I218" s="333"/>
      <c r="J218" s="333"/>
      <c r="K218" s="354"/>
    </row>
    <row r="219" s="1" customFormat="1" ht="12.75" customHeight="1">
      <c r="B219" s="355"/>
      <c r="C219" s="356"/>
      <c r="D219" s="356"/>
      <c r="E219" s="356"/>
      <c r="F219" s="356"/>
      <c r="G219" s="356"/>
      <c r="H219" s="356"/>
      <c r="I219" s="356"/>
      <c r="J219" s="356"/>
      <c r="K219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Hanáček Jan</dc:creator>
  <cp:lastModifiedBy>Hanáček Jan</cp:lastModifiedBy>
  <dcterms:created xsi:type="dcterms:W3CDTF">2024-01-25T07:25:59Z</dcterms:created>
  <dcterms:modified xsi:type="dcterms:W3CDTF">2024-01-25T07:26:25Z</dcterms:modified>
</cp:coreProperties>
</file>